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Lydia\Web files\SCH for SAIR Website\"/>
    </mc:Choice>
  </mc:AlternateContent>
  <xr:revisionPtr revIDLastSave="0" documentId="13_ncr:1_{EC44812D-2D5D-4C0D-9383-B120A48332E8}" xr6:coauthVersionLast="45" xr6:coauthVersionMax="45" xr10:uidLastSave="{00000000-0000-0000-0000-000000000000}"/>
  <bookViews>
    <workbookView xWindow="-120" yWindow="-120" windowWidth="27180" windowHeight="16440" firstSheet="2" activeTab="2" xr2:uid="{00000000-000D-0000-FFFF-FFFF00000000}"/>
  </bookViews>
  <sheets>
    <sheet name="Fall 2016" sheetId="2" state="hidden" r:id="rId1"/>
    <sheet name="Spring2017" sheetId="4" state="hidden" r:id="rId2"/>
    <sheet name="Summer 2016_2017_2018_2019_2020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5" l="1"/>
  <c r="H12" i="5"/>
  <c r="F11" i="5"/>
  <c r="D12" i="5"/>
  <c r="V56" i="5" l="1"/>
  <c r="V55" i="5"/>
  <c r="V54" i="5"/>
  <c r="V53" i="5"/>
  <c r="S64" i="5" l="1"/>
  <c r="V63" i="5"/>
  <c r="V68" i="5"/>
  <c r="V67" i="5"/>
  <c r="T30" i="5" l="1"/>
  <c r="P30" i="5"/>
  <c r="S12" i="5" l="1"/>
  <c r="R11" i="5"/>
  <c r="P12" i="5"/>
  <c r="T12" i="5"/>
  <c r="U66" i="5"/>
  <c r="T66" i="5"/>
  <c r="S66" i="5"/>
  <c r="V65" i="5"/>
  <c r="U64" i="5"/>
  <c r="T64" i="5"/>
  <c r="V62" i="5"/>
  <c r="V61" i="5"/>
  <c r="V60" i="5"/>
  <c r="V59" i="5"/>
  <c r="V58" i="5"/>
  <c r="V57" i="5"/>
  <c r="U52" i="5"/>
  <c r="T52" i="5"/>
  <c r="S52" i="5"/>
  <c r="V51" i="5"/>
  <c r="V50" i="5"/>
  <c r="V49" i="5"/>
  <c r="V48" i="5"/>
  <c r="V47" i="5"/>
  <c r="V46" i="5"/>
  <c r="V45" i="5"/>
  <c r="V44" i="5"/>
  <c r="V43" i="5"/>
  <c r="V42" i="5"/>
  <c r="V41" i="5"/>
  <c r="V40" i="5"/>
  <c r="U39" i="5"/>
  <c r="T39" i="5"/>
  <c r="S39" i="5"/>
  <c r="V37" i="5"/>
  <c r="V35" i="5"/>
  <c r="V34" i="5"/>
  <c r="V33" i="5"/>
  <c r="V32" i="5"/>
  <c r="V31" i="5"/>
  <c r="U30" i="5"/>
  <c r="S30" i="5"/>
  <c r="V29" i="5"/>
  <c r="V28" i="5"/>
  <c r="V27" i="5"/>
  <c r="V26" i="5"/>
  <c r="V25" i="5"/>
  <c r="U24" i="5"/>
  <c r="T24" i="5"/>
  <c r="S24" i="5"/>
  <c r="V23" i="5"/>
  <c r="V22" i="5"/>
  <c r="V21" i="5"/>
  <c r="V20" i="5"/>
  <c r="V19" i="5"/>
  <c r="U18" i="5"/>
  <c r="T18" i="5"/>
  <c r="S18" i="5"/>
  <c r="V17" i="5"/>
  <c r="V16" i="5"/>
  <c r="V15" i="5"/>
  <c r="V14" i="5"/>
  <c r="V13" i="5"/>
  <c r="U12" i="5"/>
  <c r="V10" i="5"/>
  <c r="V9" i="5"/>
  <c r="V8" i="5"/>
  <c r="V7" i="5"/>
  <c r="V6" i="5"/>
  <c r="V5" i="5"/>
  <c r="T69" i="5" l="1"/>
  <c r="V64" i="5"/>
  <c r="V12" i="5"/>
  <c r="V52" i="5"/>
  <c r="V39" i="5"/>
  <c r="V30" i="5"/>
  <c r="V18" i="5"/>
  <c r="V24" i="5"/>
  <c r="S69" i="5"/>
  <c r="U69" i="5"/>
  <c r="V66" i="5"/>
  <c r="Q24" i="5"/>
  <c r="O24" i="5"/>
  <c r="M24" i="5"/>
  <c r="K24" i="5"/>
  <c r="I24" i="5"/>
  <c r="G24" i="5"/>
  <c r="V69" i="5" l="1"/>
  <c r="Q39" i="5"/>
  <c r="O39" i="5"/>
  <c r="Q66" i="5"/>
  <c r="P66" i="5"/>
  <c r="O66" i="5"/>
  <c r="R65" i="5"/>
  <c r="Q64" i="5"/>
  <c r="P64" i="5"/>
  <c r="O64" i="5"/>
  <c r="R62" i="5"/>
  <c r="R61" i="5"/>
  <c r="R60" i="5"/>
  <c r="R59" i="5"/>
  <c r="R58" i="5"/>
  <c r="R57" i="5"/>
  <c r="Q52" i="5"/>
  <c r="P52" i="5"/>
  <c r="O52" i="5"/>
  <c r="R51" i="5"/>
  <c r="R50" i="5"/>
  <c r="R49" i="5"/>
  <c r="R48" i="5"/>
  <c r="R47" i="5"/>
  <c r="R46" i="5"/>
  <c r="R45" i="5"/>
  <c r="R44" i="5"/>
  <c r="R43" i="5"/>
  <c r="R42" i="5"/>
  <c r="R41" i="5"/>
  <c r="R40" i="5"/>
  <c r="P39" i="5"/>
  <c r="R37" i="5"/>
  <c r="R35" i="5"/>
  <c r="R34" i="5"/>
  <c r="R33" i="5"/>
  <c r="R32" i="5"/>
  <c r="R31" i="5"/>
  <c r="Q30" i="5"/>
  <c r="O30" i="5"/>
  <c r="R29" i="5"/>
  <c r="R28" i="5"/>
  <c r="R27" i="5"/>
  <c r="R26" i="5"/>
  <c r="R25" i="5"/>
  <c r="P24" i="5"/>
  <c r="R23" i="5"/>
  <c r="R22" i="5"/>
  <c r="R21" i="5"/>
  <c r="R20" i="5"/>
  <c r="R19" i="5"/>
  <c r="Q18" i="5"/>
  <c r="P18" i="5"/>
  <c r="O18" i="5"/>
  <c r="R17" i="5"/>
  <c r="R16" i="5"/>
  <c r="R15" i="5"/>
  <c r="R14" i="5"/>
  <c r="R13" i="5"/>
  <c r="Q12" i="5"/>
  <c r="O12" i="5"/>
  <c r="R10" i="5"/>
  <c r="R9" i="5"/>
  <c r="R8" i="5"/>
  <c r="R7" i="5"/>
  <c r="R6" i="5"/>
  <c r="R5" i="5"/>
  <c r="R24" i="5" l="1"/>
  <c r="R12" i="5"/>
  <c r="Q69" i="5"/>
  <c r="P69" i="5"/>
  <c r="R66" i="5"/>
  <c r="O69" i="5"/>
  <c r="R64" i="5"/>
  <c r="R52" i="5"/>
  <c r="R30" i="5"/>
  <c r="R18" i="5"/>
  <c r="R39" i="5"/>
  <c r="R69" i="5" l="1"/>
  <c r="M52" i="5" l="1"/>
  <c r="L52" i="5"/>
  <c r="K52" i="5"/>
  <c r="I52" i="5"/>
  <c r="H52" i="5"/>
  <c r="G52" i="5"/>
  <c r="E52" i="5"/>
  <c r="D52" i="5"/>
  <c r="C52" i="5"/>
  <c r="M66" i="5"/>
  <c r="L66" i="5"/>
  <c r="K66" i="5"/>
  <c r="I66" i="5"/>
  <c r="H66" i="5"/>
  <c r="G66" i="5"/>
  <c r="E66" i="5"/>
  <c r="D66" i="5"/>
  <c r="C66" i="5"/>
  <c r="N65" i="5"/>
  <c r="M64" i="5"/>
  <c r="L64" i="5"/>
  <c r="K64" i="5"/>
  <c r="N62" i="5"/>
  <c r="N60" i="5"/>
  <c r="N61" i="5"/>
  <c r="N59" i="5"/>
  <c r="N58" i="5"/>
  <c r="N57" i="5"/>
  <c r="N51" i="5"/>
  <c r="N50" i="5"/>
  <c r="N49" i="5"/>
  <c r="N48" i="5"/>
  <c r="N47" i="5"/>
  <c r="N46" i="5"/>
  <c r="N45" i="5"/>
  <c r="N44" i="5"/>
  <c r="N43" i="5"/>
  <c r="N42" i="5"/>
  <c r="N41" i="5"/>
  <c r="N40" i="5"/>
  <c r="M39" i="5"/>
  <c r="L39" i="5"/>
  <c r="K39" i="5"/>
  <c r="N38" i="5"/>
  <c r="N37" i="5"/>
  <c r="N36" i="5"/>
  <c r="N35" i="5"/>
  <c r="N34" i="5"/>
  <c r="N33" i="5"/>
  <c r="N32" i="5"/>
  <c r="N31" i="5"/>
  <c r="M30" i="5"/>
  <c r="L30" i="5"/>
  <c r="K30" i="5"/>
  <c r="N29" i="5"/>
  <c r="N28" i="5"/>
  <c r="N27" i="5"/>
  <c r="N26" i="5"/>
  <c r="N25" i="5"/>
  <c r="L24" i="5"/>
  <c r="N23" i="5"/>
  <c r="N22" i="5"/>
  <c r="N21" i="5"/>
  <c r="N20" i="5"/>
  <c r="N19" i="5"/>
  <c r="M18" i="5"/>
  <c r="L18" i="5"/>
  <c r="K18" i="5"/>
  <c r="N17" i="5"/>
  <c r="N16" i="5"/>
  <c r="N15" i="5"/>
  <c r="N14" i="5"/>
  <c r="N13" i="5"/>
  <c r="M12" i="5"/>
  <c r="K12" i="5"/>
  <c r="N10" i="5"/>
  <c r="N9" i="5"/>
  <c r="N8" i="5"/>
  <c r="N7" i="5"/>
  <c r="N6" i="5"/>
  <c r="N5" i="5"/>
  <c r="N24" i="5" l="1"/>
  <c r="K69" i="5"/>
  <c r="M69" i="5"/>
  <c r="N66" i="5"/>
  <c r="N52" i="5"/>
  <c r="N39" i="5"/>
  <c r="N30" i="5"/>
  <c r="N18" i="5"/>
  <c r="N64" i="5"/>
  <c r="N12" i="5"/>
  <c r="L69" i="5"/>
  <c r="N69" i="5" l="1"/>
  <c r="H64" i="5" l="1"/>
  <c r="G64" i="5"/>
  <c r="J51" i="5"/>
  <c r="J60" i="5"/>
  <c r="F60" i="5"/>
  <c r="J66" i="5" l="1"/>
  <c r="J65" i="5"/>
  <c r="I64" i="5"/>
  <c r="J62" i="5"/>
  <c r="J61" i="5"/>
  <c r="J59" i="5"/>
  <c r="J58" i="5"/>
  <c r="J57" i="5"/>
  <c r="J50" i="5"/>
  <c r="J49" i="5"/>
  <c r="J48" i="5"/>
  <c r="J47" i="5"/>
  <c r="J46" i="5"/>
  <c r="J45" i="5"/>
  <c r="J44" i="5"/>
  <c r="J43" i="5"/>
  <c r="J42" i="5"/>
  <c r="J41" i="5"/>
  <c r="J40" i="5"/>
  <c r="I39" i="5"/>
  <c r="H39" i="5"/>
  <c r="G39" i="5"/>
  <c r="J38" i="5"/>
  <c r="J37" i="5"/>
  <c r="J36" i="5"/>
  <c r="J35" i="5"/>
  <c r="J34" i="5"/>
  <c r="J33" i="5"/>
  <c r="J32" i="5"/>
  <c r="J31" i="5"/>
  <c r="I30" i="5"/>
  <c r="H30" i="5"/>
  <c r="G30" i="5"/>
  <c r="J29" i="5"/>
  <c r="J28" i="5"/>
  <c r="J27" i="5"/>
  <c r="J26" i="5"/>
  <c r="J25" i="5"/>
  <c r="H24" i="5"/>
  <c r="J23" i="5"/>
  <c r="J22" i="5"/>
  <c r="J21" i="5"/>
  <c r="J20" i="5"/>
  <c r="J19" i="5"/>
  <c r="I18" i="5"/>
  <c r="H18" i="5"/>
  <c r="G18" i="5"/>
  <c r="J17" i="5"/>
  <c r="J16" i="5"/>
  <c r="J15" i="5"/>
  <c r="J14" i="5"/>
  <c r="J13" i="5"/>
  <c r="I12" i="5"/>
  <c r="G12" i="5"/>
  <c r="J10" i="5"/>
  <c r="J9" i="5"/>
  <c r="J8" i="5"/>
  <c r="J7" i="5"/>
  <c r="J6" i="5"/>
  <c r="J5" i="5"/>
  <c r="J24" i="5" l="1"/>
  <c r="J52" i="5"/>
  <c r="J64" i="5"/>
  <c r="J39" i="5"/>
  <c r="J30" i="5"/>
  <c r="J18" i="5"/>
  <c r="I69" i="5"/>
  <c r="H69" i="5"/>
  <c r="J12" i="5"/>
  <c r="G69" i="5"/>
  <c r="D39" i="5"/>
  <c r="D30" i="5"/>
  <c r="D24" i="5"/>
  <c r="D18" i="5"/>
  <c r="J69" i="5" l="1"/>
  <c r="F66" i="5" l="1"/>
  <c r="F65" i="5"/>
  <c r="F58" i="5"/>
  <c r="F59" i="5"/>
  <c r="F61" i="5"/>
  <c r="F62" i="5"/>
  <c r="F57" i="5"/>
  <c r="D64" i="5"/>
  <c r="D69" i="5" s="1"/>
  <c r="E64" i="5"/>
  <c r="C64" i="5"/>
  <c r="F41" i="5"/>
  <c r="F42" i="5"/>
  <c r="F43" i="5"/>
  <c r="F44" i="5"/>
  <c r="F45" i="5"/>
  <c r="F46" i="5"/>
  <c r="F47" i="5"/>
  <c r="F48" i="5"/>
  <c r="F49" i="5"/>
  <c r="F50" i="5"/>
  <c r="F40" i="5"/>
  <c r="F32" i="5"/>
  <c r="F33" i="5"/>
  <c r="F34" i="5"/>
  <c r="F35" i="5"/>
  <c r="F36" i="5"/>
  <c r="F37" i="5"/>
  <c r="F38" i="5"/>
  <c r="F31" i="5"/>
  <c r="E39" i="5"/>
  <c r="C39" i="5"/>
  <c r="F26" i="5"/>
  <c r="F27" i="5"/>
  <c r="F28" i="5"/>
  <c r="F29" i="5"/>
  <c r="F25" i="5"/>
  <c r="E30" i="5"/>
  <c r="C30" i="5"/>
  <c r="F20" i="5"/>
  <c r="F21" i="5"/>
  <c r="F22" i="5"/>
  <c r="F23" i="5"/>
  <c r="F19" i="5"/>
  <c r="E24" i="5"/>
  <c r="C24" i="5"/>
  <c r="F14" i="5"/>
  <c r="F15" i="5"/>
  <c r="F16" i="5"/>
  <c r="F17" i="5"/>
  <c r="F13" i="5"/>
  <c r="E18" i="5"/>
  <c r="C18" i="5"/>
  <c r="E12" i="5"/>
  <c r="F6" i="5"/>
  <c r="F7" i="5"/>
  <c r="F8" i="5"/>
  <c r="F9" i="5"/>
  <c r="F10" i="5"/>
  <c r="F5" i="5"/>
  <c r="C12" i="5"/>
  <c r="F58" i="4"/>
  <c r="F57" i="4"/>
  <c r="F54" i="4"/>
  <c r="F55" i="4"/>
  <c r="F53" i="4"/>
  <c r="F52" i="4"/>
  <c r="F51" i="4"/>
  <c r="F50" i="4"/>
  <c r="D56" i="4"/>
  <c r="E56" i="4"/>
  <c r="C56" i="4"/>
  <c r="C49" i="4"/>
  <c r="D49" i="4"/>
  <c r="E49" i="4"/>
  <c r="F39" i="4"/>
  <c r="F40" i="4"/>
  <c r="F41" i="4"/>
  <c r="F42" i="4"/>
  <c r="F43" i="4"/>
  <c r="F44" i="4"/>
  <c r="F45" i="4"/>
  <c r="F46" i="4"/>
  <c r="F47" i="4"/>
  <c r="F48" i="4"/>
  <c r="F38" i="4"/>
  <c r="F30" i="4"/>
  <c r="F31" i="4"/>
  <c r="F32" i="4"/>
  <c r="F33" i="4"/>
  <c r="F34" i="4"/>
  <c r="F35" i="4"/>
  <c r="F36" i="4"/>
  <c r="F29" i="4"/>
  <c r="D37" i="4"/>
  <c r="E37" i="4"/>
  <c r="C37" i="4"/>
  <c r="F24" i="4"/>
  <c r="F25" i="4"/>
  <c r="F26" i="4"/>
  <c r="F27" i="4"/>
  <c r="F23" i="4"/>
  <c r="D28" i="4"/>
  <c r="E28" i="4"/>
  <c r="C28" i="4"/>
  <c r="F18" i="4"/>
  <c r="F19" i="4"/>
  <c r="F20" i="4"/>
  <c r="F21" i="4"/>
  <c r="F17" i="4"/>
  <c r="D22" i="4"/>
  <c r="E22" i="4"/>
  <c r="C22" i="4"/>
  <c r="F12" i="4"/>
  <c r="F13" i="4"/>
  <c r="F14" i="4"/>
  <c r="F15" i="4"/>
  <c r="F11" i="4"/>
  <c r="D16" i="4"/>
  <c r="E16" i="4"/>
  <c r="C16" i="4"/>
  <c r="F5" i="4"/>
  <c r="F6" i="4"/>
  <c r="F7" i="4"/>
  <c r="F8" i="4"/>
  <c r="F9" i="4"/>
  <c r="F4" i="4"/>
  <c r="D10" i="4"/>
  <c r="E10" i="4"/>
  <c r="C10" i="4"/>
  <c r="F24" i="5" l="1"/>
  <c r="E59" i="4"/>
  <c r="C59" i="4"/>
  <c r="D59" i="4"/>
  <c r="F52" i="5"/>
  <c r="C69" i="5"/>
  <c r="E69" i="5"/>
  <c r="F30" i="5"/>
  <c r="F64" i="5"/>
  <c r="F39" i="5"/>
  <c r="F18" i="5"/>
  <c r="F12" i="5"/>
  <c r="F56" i="4"/>
  <c r="F49" i="4"/>
  <c r="F22" i="4"/>
  <c r="F28" i="4"/>
  <c r="F37" i="4"/>
  <c r="F16" i="4"/>
  <c r="F10" i="4"/>
  <c r="F58" i="2"/>
  <c r="F57" i="2"/>
  <c r="F30" i="2"/>
  <c r="F31" i="2"/>
  <c r="F32" i="2"/>
  <c r="F33" i="2"/>
  <c r="F34" i="2"/>
  <c r="F35" i="2"/>
  <c r="F36" i="2"/>
  <c r="F29" i="2"/>
  <c r="D37" i="2"/>
  <c r="E37" i="2"/>
  <c r="C37" i="2"/>
  <c r="F51" i="2"/>
  <c r="F52" i="2"/>
  <c r="F53" i="2"/>
  <c r="F54" i="2"/>
  <c r="F55" i="2"/>
  <c r="F50" i="2"/>
  <c r="D56" i="2"/>
  <c r="E56" i="2"/>
  <c r="C56" i="2"/>
  <c r="D49" i="2"/>
  <c r="C49" i="2"/>
  <c r="F39" i="2"/>
  <c r="F40" i="2"/>
  <c r="F41" i="2"/>
  <c r="F42" i="2"/>
  <c r="F43" i="2"/>
  <c r="F44" i="2"/>
  <c r="F45" i="2"/>
  <c r="F46" i="2"/>
  <c r="F47" i="2"/>
  <c r="F48" i="2"/>
  <c r="F38" i="2"/>
  <c r="D28" i="2"/>
  <c r="E28" i="2"/>
  <c r="F24" i="2"/>
  <c r="F25" i="2"/>
  <c r="F26" i="2"/>
  <c r="F27" i="2"/>
  <c r="F23" i="2"/>
  <c r="C28" i="2"/>
  <c r="C22" i="2"/>
  <c r="F21" i="2"/>
  <c r="D22" i="2"/>
  <c r="E22" i="2"/>
  <c r="F17" i="2"/>
  <c r="F18" i="2"/>
  <c r="F19" i="2"/>
  <c r="F20" i="2"/>
  <c r="F16" i="2"/>
  <c r="D15" i="2"/>
  <c r="E15" i="2"/>
  <c r="C15" i="2"/>
  <c r="F11" i="2"/>
  <c r="F12" i="2"/>
  <c r="F13" i="2"/>
  <c r="F14" i="2"/>
  <c r="F10" i="2"/>
  <c r="D9" i="2"/>
  <c r="E9" i="2"/>
  <c r="C9" i="2"/>
  <c r="F4" i="2"/>
  <c r="F5" i="2"/>
  <c r="F6" i="2"/>
  <c r="F7" i="2"/>
  <c r="F8" i="2"/>
  <c r="F3" i="2"/>
  <c r="F59" i="4" l="1"/>
  <c r="F69" i="5"/>
  <c r="F37" i="2"/>
  <c r="F28" i="2"/>
  <c r="F56" i="2"/>
  <c r="F9" i="2"/>
  <c r="F49" i="2"/>
  <c r="F22" i="2"/>
  <c r="F15" i="2"/>
  <c r="F59" i="2" l="1"/>
</calcChain>
</file>

<file path=xl/sharedStrings.xml><?xml version="1.0" encoding="utf-8"?>
<sst xmlns="http://schemas.openxmlformats.org/spreadsheetml/2006/main" count="267" uniqueCount="118">
  <si>
    <t>UG</t>
  </si>
  <si>
    <t>MA</t>
  </si>
  <si>
    <t>DR</t>
  </si>
  <si>
    <t>Information Systems</t>
  </si>
  <si>
    <t>Management</t>
  </si>
  <si>
    <t>Marketing</t>
  </si>
  <si>
    <t>School of Accountancy</t>
  </si>
  <si>
    <t>Total</t>
  </si>
  <si>
    <t>Bilingual &amp; Literacy Studies</t>
  </si>
  <si>
    <t>Human Devlpmnt &amp; Schl Svcs</t>
  </si>
  <si>
    <t>Teaching &amp; Learning</t>
  </si>
  <si>
    <t>Counseling &amp; Guidance</t>
  </si>
  <si>
    <t>Orgnizatn &amp; Schl Leadership</t>
  </si>
  <si>
    <t>Civil Engineering</t>
  </si>
  <si>
    <t>Computer Science</t>
  </si>
  <si>
    <t>Electrical Engineering</t>
  </si>
  <si>
    <t>Mechanical Engineering</t>
  </si>
  <si>
    <t>Dance Program</t>
  </si>
  <si>
    <t>Creative Writing Program</t>
  </si>
  <si>
    <t>School of Music</t>
  </si>
  <si>
    <t>Theatre</t>
  </si>
  <si>
    <t>School of Art</t>
  </si>
  <si>
    <t>Health &amp; Biomedical Sciences</t>
  </si>
  <si>
    <t>Health &amp; Human Performance</t>
  </si>
  <si>
    <t>School of Nursing</t>
  </si>
  <si>
    <t>Social Work</t>
  </si>
  <si>
    <t>Communication Disorders</t>
  </si>
  <si>
    <t>Occupational Therapy</t>
  </si>
  <si>
    <t>Physician Assistant Studies</t>
  </si>
  <si>
    <t>Totals</t>
  </si>
  <si>
    <t>TOTAL</t>
  </si>
  <si>
    <t>Communication</t>
  </si>
  <si>
    <t>Criminal Justice</t>
  </si>
  <si>
    <t xml:space="preserve"> History</t>
  </si>
  <si>
    <t>Literatures &amp; Cultural Studies</t>
  </si>
  <si>
    <t xml:space="preserve"> Philosophy</t>
  </si>
  <si>
    <t xml:space="preserve"> Political Science</t>
  </si>
  <si>
    <t>Psychological Science</t>
  </si>
  <si>
    <t>Public Affairs &amp; Security Studies</t>
  </si>
  <si>
    <t>Writing &amp; Language Studies</t>
  </si>
  <si>
    <t>Chemistry</t>
  </si>
  <si>
    <t>Physics</t>
  </si>
  <si>
    <t>School of Multidisciplinary Sciences</t>
  </si>
  <si>
    <t>School of MathS &amp; Statistical Science</t>
  </si>
  <si>
    <t xml:space="preserve"> University College</t>
  </si>
  <si>
    <t>Grand Total (Sum)</t>
  </si>
  <si>
    <t>Business and Enterpreneuship</t>
  </si>
  <si>
    <t>College</t>
  </si>
  <si>
    <t>Department</t>
  </si>
  <si>
    <t>Fine Arts</t>
  </si>
  <si>
    <t>Health Affairs</t>
  </si>
  <si>
    <t>Liberal Arts</t>
  </si>
  <si>
    <t>Sciences</t>
  </si>
  <si>
    <t>University colleges</t>
  </si>
  <si>
    <t>Economics &amp; Finance</t>
  </si>
  <si>
    <t>Internat Bus &amp; Entrepreneuship</t>
  </si>
  <si>
    <t>Engineering and computer Science</t>
  </si>
  <si>
    <t>Sociology and Anthropology</t>
  </si>
  <si>
    <t>Manufacturing &amp; Industrial Engagement</t>
  </si>
  <si>
    <t>School of RehaB Services &amp; Cunsln</t>
  </si>
  <si>
    <t>School of Interdis Prgs &amp; Comnty Engagement</t>
  </si>
  <si>
    <t>**UG : UNDERGRADUATE</t>
  </si>
  <si>
    <t>**MA :MASTERS</t>
  </si>
  <si>
    <t>**D :DOCTORAL</t>
  </si>
  <si>
    <t>TOTAL SCH BY DEPARTMENT OR PROGRAMS FOR FALL 2016 ONWARDS</t>
  </si>
  <si>
    <t>Education &amp;P-16 Intergration</t>
  </si>
  <si>
    <t>Education &amp;P-16 Integration</t>
  </si>
  <si>
    <t>Biology</t>
  </si>
  <si>
    <t>Schl of Earth,Envr&amp;Marine Sci</t>
  </si>
  <si>
    <t>Grande Total(Sum)</t>
  </si>
  <si>
    <t>TOTAL SCH BY DEPARTMENT OR PROGRAMS FOR FALL 2015 ONWARDS</t>
  </si>
  <si>
    <t>University college</t>
  </si>
  <si>
    <t>University College</t>
  </si>
  <si>
    <t>Spring 2017</t>
  </si>
  <si>
    <t>Philosophy</t>
  </si>
  <si>
    <t>Undergra  Schl of Earth, Envr&amp;Marine Sci</t>
  </si>
  <si>
    <t>Grand Total</t>
  </si>
  <si>
    <t>Political Science</t>
  </si>
  <si>
    <t>Engineering &amp; Computer Science</t>
  </si>
  <si>
    <t>History</t>
  </si>
  <si>
    <t>UG: Undergraduate</t>
  </si>
  <si>
    <t>MA: Master's</t>
  </si>
  <si>
    <t>DR : Doctoral</t>
  </si>
  <si>
    <t>Source: CBM004 Class Report, Strategic Analysis &amp; Institutional Reporting (SAIR), UTRGV, Texas.</t>
  </si>
  <si>
    <t>Summer 2016</t>
  </si>
  <si>
    <t>Orgnization &amp; School Leadership</t>
  </si>
  <si>
    <t>Manufacturing &amp; Industrial Engineering</t>
  </si>
  <si>
    <t>School of Rehab Services &amp; Counseling</t>
  </si>
  <si>
    <t>International Business &amp; Entrepreneuship</t>
  </si>
  <si>
    <t>Human Development &amp; School Services</t>
  </si>
  <si>
    <t>School of Interdisciplinary Prgs &amp; Comnty Engmnt</t>
  </si>
  <si>
    <t>Schl of Earth, Envir &amp; Marine Sci</t>
  </si>
  <si>
    <t>Education &amp; P-16 Integration</t>
  </si>
  <si>
    <t>UG*</t>
  </si>
  <si>
    <t>MA**</t>
  </si>
  <si>
    <t>DR***</t>
  </si>
  <si>
    <t>*UG: Undergraduate</t>
  </si>
  <si>
    <t>**MA: Master's</t>
  </si>
  <si>
    <t>***DR: Doctoral</t>
  </si>
  <si>
    <t>Summer 2017</t>
  </si>
  <si>
    <t>^ Other</t>
  </si>
  <si>
    <t>Counseling</t>
  </si>
  <si>
    <t>Physics &amp; Astronomy</t>
  </si>
  <si>
    <t>Summer 2018</t>
  </si>
  <si>
    <t>Business &amp; Enterpreneurship</t>
  </si>
  <si>
    <t>School of Mathemathical &amp; Statistical Sciences</t>
  </si>
  <si>
    <t xml:space="preserve"> </t>
  </si>
  <si>
    <t>Health Professions^^</t>
  </si>
  <si>
    <t xml:space="preserve">^ Other:  Not assigned to a specific dept. </t>
  </si>
  <si>
    <t>School of Social Work</t>
  </si>
  <si>
    <t>Summer 2019</t>
  </si>
  <si>
    <t xml:space="preserve">^^ College name changed in Fall 2018 </t>
  </si>
  <si>
    <t>As of Fall 2018 stand alone - see below</t>
  </si>
  <si>
    <t>Summer 2020</t>
  </si>
  <si>
    <t>^^^ SCH's are for Master Students taking a course in the School of Medicine.</t>
  </si>
  <si>
    <t>Medical School^^^</t>
  </si>
  <si>
    <t>School of Medicine</t>
  </si>
  <si>
    <t>UTRGV TOTAL SEMESTER CREDIT HOURS (SCH) BY DEPARTMENT FOR SUMMER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</si>
</sst>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1" xfId="0" applyBorder="1"/>
    <xf numFmtId="0" fontId="1" fillId="0" borderId="12" xfId="0" applyFont="1" applyBorder="1"/>
    <xf numFmtId="0" fontId="1" fillId="0" borderId="6" xfId="0" applyFont="1" applyBorder="1"/>
    <xf numFmtId="0" fontId="0" fillId="0" borderId="14" xfId="0" applyBorder="1"/>
    <xf numFmtId="0" fontId="1" fillId="0" borderId="15" xfId="0" applyFont="1" applyBorder="1"/>
    <xf numFmtId="164" fontId="0" fillId="0" borderId="1" xfId="1" applyNumberFormat="1" applyFont="1" applyBorder="1"/>
    <xf numFmtId="164" fontId="0" fillId="0" borderId="10" xfId="1" applyNumberFormat="1" applyFont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15" xfId="1" applyNumberFormat="1" applyFont="1" applyBorder="1"/>
    <xf numFmtId="164" fontId="1" fillId="0" borderId="16" xfId="1" applyNumberFormat="1" applyFont="1" applyBorder="1"/>
    <xf numFmtId="164" fontId="0" fillId="0" borderId="12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top"/>
    </xf>
    <xf numFmtId="164" fontId="1" fillId="0" borderId="10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center" shrinkToFit="1"/>
    </xf>
    <xf numFmtId="164" fontId="0" fillId="0" borderId="10" xfId="1" applyNumberFormat="1" applyFont="1" applyBorder="1" applyAlignment="1">
      <alignment horizontal="center" vertical="center" shrinkToFit="1"/>
    </xf>
    <xf numFmtId="164" fontId="1" fillId="0" borderId="12" xfId="1" applyNumberFormat="1" applyFont="1" applyBorder="1" applyAlignment="1">
      <alignment horizontal="center" vertical="center" shrinkToFit="1"/>
    </xf>
    <xf numFmtId="164" fontId="1" fillId="0" borderId="13" xfId="1" applyNumberFormat="1" applyFont="1" applyBorder="1" applyAlignment="1">
      <alignment horizontal="center" vertical="center" shrinkToFit="1"/>
    </xf>
    <xf numFmtId="0" fontId="1" fillId="0" borderId="18" xfId="0" applyFont="1" applyBorder="1"/>
    <xf numFmtId="0" fontId="0" fillId="0" borderId="17" xfId="0" applyBorder="1"/>
    <xf numFmtId="164" fontId="0" fillId="0" borderId="17" xfId="1" applyNumberFormat="1" applyFont="1" applyBorder="1"/>
    <xf numFmtId="164" fontId="0" fillId="0" borderId="19" xfId="1" applyNumberFormat="1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1" fillId="0" borderId="26" xfId="0" applyFont="1" applyBorder="1"/>
    <xf numFmtId="0" fontId="0" fillId="0" borderId="20" xfId="0" applyBorder="1"/>
    <xf numFmtId="0" fontId="0" fillId="0" borderId="26" xfId="0" applyBorder="1"/>
    <xf numFmtId="0" fontId="1" fillId="0" borderId="4" xfId="0" applyFont="1" applyFill="1" applyBorder="1"/>
    <xf numFmtId="0" fontId="0" fillId="0" borderId="0" xfId="0" applyFont="1"/>
    <xf numFmtId="0" fontId="1" fillId="0" borderId="26" xfId="0" applyFont="1" applyFill="1" applyBorder="1"/>
    <xf numFmtId="0" fontId="1" fillId="0" borderId="4" xfId="0" applyFont="1" applyBorder="1" applyAlignment="1">
      <alignment horizontal="right" indent="4"/>
    </xf>
    <xf numFmtId="0" fontId="0" fillId="0" borderId="49" xfId="0" applyBorder="1"/>
    <xf numFmtId="37" fontId="0" fillId="0" borderId="26" xfId="1" applyNumberFormat="1" applyFont="1" applyBorder="1" applyAlignment="1">
      <alignment horizontal="left" indent="2"/>
    </xf>
    <xf numFmtId="37" fontId="0" fillId="0" borderId="50" xfId="1" applyNumberFormat="1" applyFont="1" applyBorder="1" applyAlignment="1">
      <alignment horizontal="left" indent="2"/>
    </xf>
    <xf numFmtId="37" fontId="0" fillId="0" borderId="20" xfId="1" applyNumberFormat="1" applyFont="1" applyBorder="1" applyAlignment="1">
      <alignment horizontal="left" indent="2"/>
    </xf>
    <xf numFmtId="37" fontId="0" fillId="0" borderId="4" xfId="1" applyNumberFormat="1" applyFont="1" applyFill="1" applyBorder="1" applyAlignment="1">
      <alignment horizontal="left" indent="2"/>
    </xf>
    <xf numFmtId="37" fontId="0" fillId="0" borderId="26" xfId="1" applyNumberFormat="1" applyFont="1" applyFill="1" applyBorder="1" applyAlignment="1">
      <alignment horizontal="left" indent="2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37" fontId="0" fillId="0" borderId="3" xfId="1" applyNumberFormat="1" applyFont="1" applyBorder="1" applyAlignment="1">
      <alignment horizontal="left" indent="2"/>
    </xf>
    <xf numFmtId="37" fontId="0" fillId="0" borderId="23" xfId="1" applyNumberFormat="1" applyFont="1" applyBorder="1" applyAlignment="1">
      <alignment horizontal="left" indent="2"/>
    </xf>
    <xf numFmtId="37" fontId="0" fillId="0" borderId="3" xfId="1" applyNumberFormat="1" applyFont="1" applyFill="1" applyBorder="1" applyAlignment="1">
      <alignment horizontal="left" indent="2"/>
    </xf>
    <xf numFmtId="37" fontId="0" fillId="0" borderId="23" xfId="1" applyNumberFormat="1" applyFont="1" applyFill="1" applyBorder="1" applyAlignment="1">
      <alignment horizontal="left" indent="2"/>
    </xf>
    <xf numFmtId="37" fontId="1" fillId="0" borderId="4" xfId="1" applyNumberFormat="1" applyFont="1" applyBorder="1" applyAlignment="1">
      <alignment horizontal="left" indent="2"/>
    </xf>
    <xf numFmtId="37" fontId="1" fillId="0" borderId="5" xfId="1" applyNumberFormat="1" applyFont="1" applyBorder="1" applyAlignment="1">
      <alignment horizontal="left" indent="2"/>
    </xf>
    <xf numFmtId="37" fontId="0" fillId="0" borderId="28" xfId="1" applyNumberFormat="1" applyFont="1" applyFill="1" applyBorder="1" applyAlignment="1">
      <alignment horizontal="left" indent="2"/>
    </xf>
    <xf numFmtId="37" fontId="0" fillId="0" borderId="28" xfId="1" applyNumberFormat="1" applyFont="1" applyBorder="1" applyAlignment="1">
      <alignment horizontal="left" indent="2"/>
    </xf>
    <xf numFmtId="37" fontId="1" fillId="0" borderId="26" xfId="1" applyNumberFormat="1" applyFont="1" applyBorder="1" applyAlignment="1">
      <alignment horizontal="left" indent="2"/>
    </xf>
    <xf numFmtId="37" fontId="1" fillId="0" borderId="28" xfId="1" applyNumberFormat="1" applyFont="1" applyBorder="1" applyAlignment="1">
      <alignment horizontal="left" indent="2"/>
    </xf>
    <xf numFmtId="37" fontId="0" fillId="0" borderId="27" xfId="1" applyNumberFormat="1" applyFont="1" applyBorder="1" applyAlignment="1">
      <alignment horizontal="left" indent="2"/>
    </xf>
    <xf numFmtId="37" fontId="1" fillId="0" borderId="23" xfId="1" applyNumberFormat="1" applyFont="1" applyBorder="1" applyAlignment="1">
      <alignment horizontal="left" indent="2"/>
    </xf>
    <xf numFmtId="37" fontId="1" fillId="0" borderId="26" xfId="1" applyNumberFormat="1" applyFont="1" applyFill="1" applyBorder="1" applyAlignment="1">
      <alignment horizontal="left" indent="2"/>
    </xf>
    <xf numFmtId="0" fontId="0" fillId="0" borderId="73" xfId="0" applyFont="1" applyBorder="1"/>
    <xf numFmtId="0" fontId="0" fillId="0" borderId="74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1" fillId="0" borderId="75" xfId="0" applyFont="1" applyFill="1" applyBorder="1" applyAlignment="1">
      <alignment horizontal="right" indent="4"/>
    </xf>
    <xf numFmtId="37" fontId="0" fillId="0" borderId="76" xfId="1" applyNumberFormat="1" applyFont="1" applyBorder="1" applyAlignment="1">
      <alignment horizontal="left" indent="2"/>
    </xf>
    <xf numFmtId="37" fontId="1" fillId="0" borderId="75" xfId="1" applyNumberFormat="1" applyFont="1" applyBorder="1" applyAlignment="1">
      <alignment horizontal="left" indent="2"/>
    </xf>
    <xf numFmtId="37" fontId="0" fillId="0" borderId="76" xfId="1" applyNumberFormat="1" applyFont="1" applyFill="1" applyBorder="1" applyAlignment="1">
      <alignment horizontal="left" indent="2"/>
    </xf>
    <xf numFmtId="37" fontId="0" fillId="0" borderId="78" xfId="1" applyNumberFormat="1" applyFont="1" applyFill="1" applyBorder="1" applyAlignment="1">
      <alignment horizontal="left" indent="2"/>
    </xf>
    <xf numFmtId="37" fontId="1" fillId="0" borderId="75" xfId="1" applyNumberFormat="1" applyFont="1" applyFill="1" applyBorder="1" applyAlignment="1">
      <alignment horizontal="left" indent="2"/>
    </xf>
    <xf numFmtId="37" fontId="0" fillId="0" borderId="79" xfId="1" applyNumberFormat="1" applyFont="1" applyBorder="1" applyAlignment="1">
      <alignment horizontal="left" indent="2"/>
    </xf>
    <xf numFmtId="37" fontId="1" fillId="0" borderId="41" xfId="1" applyNumberFormat="1" applyFont="1" applyBorder="1" applyAlignment="1">
      <alignment horizontal="left" indent="2"/>
    </xf>
    <xf numFmtId="0" fontId="1" fillId="0" borderId="47" xfId="0" applyFont="1" applyBorder="1" applyAlignment="1"/>
    <xf numFmtId="37" fontId="0" fillId="2" borderId="40" xfId="1" applyNumberFormat="1" applyFont="1" applyFill="1" applyBorder="1" applyAlignment="1">
      <alignment horizontal="left" indent="2"/>
    </xf>
    <xf numFmtId="0" fontId="0" fillId="0" borderId="62" xfId="0" applyBorder="1"/>
    <xf numFmtId="37" fontId="1" fillId="2" borderId="50" xfId="1" applyNumberFormat="1" applyFont="1" applyFill="1" applyBorder="1" applyAlignment="1">
      <alignment horizontal="left" indent="2"/>
    </xf>
    <xf numFmtId="0" fontId="1" fillId="0" borderId="30" xfId="0" applyFont="1" applyBorder="1"/>
    <xf numFmtId="0" fontId="1" fillId="0" borderId="51" xfId="0" applyFont="1" applyFill="1" applyBorder="1"/>
    <xf numFmtId="37" fontId="1" fillId="0" borderId="80" xfId="0" applyNumberFormat="1" applyFont="1" applyBorder="1" applyAlignment="1">
      <alignment horizontal="left" indent="2"/>
    </xf>
    <xf numFmtId="37" fontId="1" fillId="0" borderId="81" xfId="0" applyNumberFormat="1" applyFont="1" applyBorder="1" applyAlignment="1">
      <alignment horizontal="left" indent="2"/>
    </xf>
    <xf numFmtId="164" fontId="1" fillId="4" borderId="42" xfId="1" applyNumberFormat="1" applyFont="1" applyFill="1" applyBorder="1" applyAlignment="1">
      <alignment horizontal="center"/>
    </xf>
    <xf numFmtId="164" fontId="1" fillId="5" borderId="42" xfId="1" applyNumberFormat="1" applyFont="1" applyFill="1" applyBorder="1" applyAlignment="1">
      <alignment horizontal="center"/>
    </xf>
    <xf numFmtId="164" fontId="1" fillId="3" borderId="43" xfId="1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53" xfId="0" applyFont="1" applyBorder="1" applyAlignment="1">
      <alignment horizontal="center"/>
    </xf>
    <xf numFmtId="0" fontId="1" fillId="6" borderId="38" xfId="0" applyFont="1" applyFill="1" applyBorder="1" applyAlignment="1">
      <alignment horizontal="left" vertical="center" indent="1"/>
    </xf>
    <xf numFmtId="37" fontId="0" fillId="4" borderId="32" xfId="1" applyNumberFormat="1" applyFont="1" applyFill="1" applyBorder="1" applyAlignment="1">
      <alignment horizontal="right" indent="1"/>
    </xf>
    <xf numFmtId="37" fontId="0" fillId="5" borderId="32" xfId="1" applyNumberFormat="1" applyFont="1" applyFill="1" applyBorder="1" applyAlignment="1">
      <alignment horizontal="right" indent="1"/>
    </xf>
    <xf numFmtId="37" fontId="0" fillId="6" borderId="39" xfId="1" applyNumberFormat="1" applyFont="1" applyFill="1" applyBorder="1" applyAlignment="1">
      <alignment horizontal="right" indent="1"/>
    </xf>
    <xf numFmtId="37" fontId="0" fillId="4" borderId="1" xfId="1" applyNumberFormat="1" applyFont="1" applyFill="1" applyBorder="1" applyAlignment="1">
      <alignment horizontal="right" indent="1"/>
    </xf>
    <xf numFmtId="37" fontId="0" fillId="5" borderId="1" xfId="1" applyNumberFormat="1" applyFont="1" applyFill="1" applyBorder="1" applyAlignment="1">
      <alignment horizontal="right" indent="1"/>
    </xf>
    <xf numFmtId="37" fontId="0" fillId="6" borderId="35" xfId="1" applyNumberFormat="1" applyFont="1" applyFill="1" applyBorder="1" applyAlignment="1">
      <alignment horizontal="right" indent="1"/>
    </xf>
    <xf numFmtId="37" fontId="0" fillId="4" borderId="31" xfId="1" applyNumberFormat="1" applyFont="1" applyFill="1" applyBorder="1" applyAlignment="1">
      <alignment horizontal="right" indent="1"/>
    </xf>
    <xf numFmtId="37" fontId="0" fillId="5" borderId="31" xfId="1" applyNumberFormat="1" applyFont="1" applyFill="1" applyBorder="1" applyAlignment="1">
      <alignment horizontal="right" indent="1"/>
    </xf>
    <xf numFmtId="37" fontId="0" fillId="6" borderId="36" xfId="1" applyNumberFormat="1" applyFont="1" applyFill="1" applyBorder="1" applyAlignment="1">
      <alignment horizontal="right" indent="1"/>
    </xf>
    <xf numFmtId="37" fontId="1" fillId="4" borderId="37" xfId="1" applyNumberFormat="1" applyFont="1" applyFill="1" applyBorder="1" applyAlignment="1">
      <alignment horizontal="right" indent="1"/>
    </xf>
    <xf numFmtId="37" fontId="1" fillId="5" borderId="37" xfId="1" applyNumberFormat="1" applyFont="1" applyFill="1" applyBorder="1" applyAlignment="1">
      <alignment horizontal="right" indent="1"/>
    </xf>
    <xf numFmtId="37" fontId="1" fillId="6" borderId="38" xfId="1" applyNumberFormat="1" applyFont="1" applyFill="1" applyBorder="1" applyAlignment="1">
      <alignment horizontal="right" indent="1"/>
    </xf>
    <xf numFmtId="37" fontId="0" fillId="4" borderId="33" xfId="1" applyNumberFormat="1" applyFont="1" applyFill="1" applyBorder="1" applyAlignment="1">
      <alignment horizontal="right" indent="1"/>
    </xf>
    <xf numFmtId="37" fontId="0" fillId="5" borderId="33" xfId="1" applyNumberFormat="1" applyFont="1" applyFill="1" applyBorder="1" applyAlignment="1">
      <alignment horizontal="right" indent="1"/>
    </xf>
    <xf numFmtId="37" fontId="0" fillId="6" borderId="34" xfId="1" applyNumberFormat="1" applyFont="1" applyFill="1" applyBorder="1" applyAlignment="1">
      <alignment horizontal="right" indent="1"/>
    </xf>
    <xf numFmtId="37" fontId="0" fillId="4" borderId="17" xfId="1" applyNumberFormat="1" applyFont="1" applyFill="1" applyBorder="1" applyAlignment="1">
      <alignment horizontal="right" indent="1"/>
    </xf>
    <xf numFmtId="37" fontId="0" fillId="5" borderId="17" xfId="1" applyNumberFormat="1" applyFont="1" applyFill="1" applyBorder="1" applyAlignment="1">
      <alignment horizontal="right" indent="1"/>
    </xf>
    <xf numFmtId="37" fontId="0" fillId="6" borderId="85" xfId="1" applyNumberFormat="1" applyFont="1" applyFill="1" applyBorder="1" applyAlignment="1">
      <alignment horizontal="right" indent="1"/>
    </xf>
    <xf numFmtId="0" fontId="0" fillId="0" borderId="2" xfId="0" applyFont="1" applyBorder="1"/>
    <xf numFmtId="37" fontId="0" fillId="3" borderId="68" xfId="1" applyNumberFormat="1" applyFont="1" applyFill="1" applyBorder="1" applyAlignment="1">
      <alignment horizontal="right" indent="1"/>
    </xf>
    <xf numFmtId="37" fontId="0" fillId="3" borderId="64" xfId="1" applyNumberFormat="1" applyFont="1" applyFill="1" applyBorder="1" applyAlignment="1">
      <alignment horizontal="right" indent="1"/>
    </xf>
    <xf numFmtId="37" fontId="0" fillId="3" borderId="65" xfId="1" applyNumberFormat="1" applyFont="1" applyFill="1" applyBorder="1" applyAlignment="1">
      <alignment horizontal="right" indent="1"/>
    </xf>
    <xf numFmtId="37" fontId="1" fillId="3" borderId="66" xfId="1" applyNumberFormat="1" applyFont="1" applyFill="1" applyBorder="1" applyAlignment="1">
      <alignment horizontal="right" indent="1"/>
    </xf>
    <xf numFmtId="37" fontId="0" fillId="3" borderId="67" xfId="1" applyNumberFormat="1" applyFont="1" applyFill="1" applyBorder="1" applyAlignment="1">
      <alignment horizontal="right" indent="1"/>
    </xf>
    <xf numFmtId="37" fontId="0" fillId="3" borderId="84" xfId="1" applyNumberFormat="1" applyFont="1" applyFill="1" applyBorder="1" applyAlignment="1">
      <alignment horizontal="right" indent="1"/>
    </xf>
    <xf numFmtId="0" fontId="0" fillId="0" borderId="87" xfId="0" applyFont="1" applyBorder="1"/>
    <xf numFmtId="0" fontId="0" fillId="0" borderId="86" xfId="0" applyFont="1" applyBorder="1"/>
    <xf numFmtId="0" fontId="0" fillId="0" borderId="88" xfId="0" applyFont="1" applyBorder="1"/>
    <xf numFmtId="0" fontId="0" fillId="0" borderId="89" xfId="0" applyFont="1" applyBorder="1"/>
    <xf numFmtId="0" fontId="1" fillId="0" borderId="2" xfId="0" applyFont="1" applyFill="1" applyBorder="1"/>
    <xf numFmtId="0" fontId="6" fillId="0" borderId="59" xfId="0" applyFont="1" applyBorder="1"/>
    <xf numFmtId="0" fontId="6" fillId="0" borderId="89" xfId="0" applyFont="1" applyBorder="1"/>
    <xf numFmtId="0" fontId="6" fillId="0" borderId="86" xfId="0" applyFont="1" applyBorder="1"/>
    <xf numFmtId="0" fontId="6" fillId="0" borderId="88" xfId="0" applyFont="1" applyBorder="1"/>
    <xf numFmtId="0" fontId="6" fillId="0" borderId="54" xfId="0" applyFont="1" applyBorder="1" applyAlignment="1"/>
    <xf numFmtId="0" fontId="6" fillId="0" borderId="90" xfId="0" applyFont="1" applyBorder="1"/>
    <xf numFmtId="37" fontId="1" fillId="3" borderId="91" xfId="1" applyNumberFormat="1" applyFont="1" applyFill="1" applyBorder="1" applyAlignment="1">
      <alignment horizontal="right" indent="1"/>
    </xf>
    <xf numFmtId="37" fontId="1" fillId="6" borderId="57" xfId="1" applyNumberFormat="1" applyFont="1" applyFill="1" applyBorder="1" applyAlignment="1">
      <alignment horizontal="right" indent="1"/>
    </xf>
    <xf numFmtId="37" fontId="1" fillId="5" borderId="66" xfId="1" applyNumberFormat="1" applyFont="1" applyFill="1" applyBorder="1" applyAlignment="1">
      <alignment horizontal="right" indent="1"/>
    </xf>
    <xf numFmtId="37" fontId="1" fillId="4" borderId="66" xfId="1" applyNumberFormat="1" applyFont="1" applyFill="1" applyBorder="1" applyAlignment="1">
      <alignment horizontal="right" indent="1"/>
    </xf>
    <xf numFmtId="37" fontId="0" fillId="0" borderId="0" xfId="0" applyNumberFormat="1"/>
    <xf numFmtId="0" fontId="2" fillId="0" borderId="63" xfId="0" applyFont="1" applyBorder="1" applyAlignment="1">
      <alignment horizontal="center" vertical="top"/>
    </xf>
    <xf numFmtId="37" fontId="0" fillId="3" borderId="92" xfId="1" applyNumberFormat="1" applyFont="1" applyFill="1" applyBorder="1" applyAlignment="1">
      <alignment horizontal="right" indent="1"/>
    </xf>
    <xf numFmtId="37" fontId="3" fillId="4" borderId="33" xfId="1" applyNumberFormat="1" applyFont="1" applyFill="1" applyBorder="1" applyAlignment="1">
      <alignment horizontal="right" indent="1"/>
    </xf>
    <xf numFmtId="37" fontId="3" fillId="4" borderId="1" xfId="1" applyNumberFormat="1" applyFont="1" applyFill="1" applyBorder="1" applyAlignment="1">
      <alignment horizontal="right" indent="1"/>
    </xf>
    <xf numFmtId="37" fontId="3" fillId="4" borderId="17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 vertical="top"/>
    </xf>
    <xf numFmtId="0" fontId="0" fillId="0" borderId="63" xfId="0" applyBorder="1" applyAlignment="1">
      <alignment horizontal="center"/>
    </xf>
    <xf numFmtId="0" fontId="1" fillId="0" borderId="59" xfId="0" applyFont="1" applyBorder="1"/>
    <xf numFmtId="0" fontId="0" fillId="0" borderId="86" xfId="0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7" fontId="1" fillId="3" borderId="84" xfId="1" applyNumberFormat="1" applyFont="1" applyFill="1" applyBorder="1" applyAlignment="1">
      <alignment horizontal="right" indent="1"/>
    </xf>
    <xf numFmtId="37" fontId="1" fillId="4" borderId="17" xfId="1" applyNumberFormat="1" applyFont="1" applyFill="1" applyBorder="1" applyAlignment="1">
      <alignment horizontal="right" indent="1"/>
    </xf>
    <xf numFmtId="37" fontId="1" fillId="5" borderId="17" xfId="1" applyNumberFormat="1" applyFont="1" applyFill="1" applyBorder="1" applyAlignment="1">
      <alignment horizontal="right" indent="1"/>
    </xf>
    <xf numFmtId="37" fontId="1" fillId="6" borderId="85" xfId="1" applyNumberFormat="1" applyFont="1" applyFill="1" applyBorder="1" applyAlignment="1">
      <alignment horizontal="right" indent="1"/>
    </xf>
    <xf numFmtId="37" fontId="1" fillId="5" borderId="33" xfId="1" applyNumberFormat="1" applyFont="1" applyFill="1" applyBorder="1" applyAlignment="1">
      <alignment horizontal="right" indent="1"/>
    </xf>
    <xf numFmtId="37" fontId="3" fillId="3" borderId="102" xfId="1" applyNumberFormat="1" applyFont="1" applyFill="1" applyBorder="1" applyAlignment="1">
      <alignment horizontal="right" indent="1"/>
    </xf>
    <xf numFmtId="37" fontId="3" fillId="6" borderId="34" xfId="1" applyNumberFormat="1" applyFont="1" applyFill="1" applyBorder="1" applyAlignment="1">
      <alignment horizontal="right" indent="1"/>
    </xf>
    <xf numFmtId="37" fontId="3" fillId="5" borderId="33" xfId="1" applyNumberFormat="1" applyFont="1" applyFill="1" applyBorder="1" applyAlignment="1">
      <alignment horizontal="right" indent="1"/>
    </xf>
    <xf numFmtId="37" fontId="1" fillId="6" borderId="35" xfId="1" applyNumberFormat="1" applyFont="1" applyFill="1" applyBorder="1" applyAlignment="1">
      <alignment horizontal="right" indent="1"/>
    </xf>
    <xf numFmtId="37" fontId="3" fillId="4" borderId="66" xfId="1" applyNumberFormat="1" applyFont="1" applyFill="1" applyBorder="1" applyAlignment="1">
      <alignment horizontal="right" indent="1"/>
    </xf>
    <xf numFmtId="37" fontId="3" fillId="5" borderId="66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left"/>
    </xf>
    <xf numFmtId="0" fontId="1" fillId="0" borderId="4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7" fontId="0" fillId="7" borderId="97" xfId="1" applyNumberFormat="1" applyFont="1" applyFill="1" applyBorder="1" applyAlignment="1">
      <alignment horizontal="left" indent="1"/>
    </xf>
    <xf numFmtId="0" fontId="0" fillId="0" borderId="98" xfId="0" applyBorder="1" applyAlignment="1">
      <alignment horizontal="left" indent="1"/>
    </xf>
    <xf numFmtId="0" fontId="0" fillId="0" borderId="99" xfId="0" applyBorder="1" applyAlignment="1">
      <alignment horizontal="left" indent="1"/>
    </xf>
    <xf numFmtId="37" fontId="0" fillId="7" borderId="94" xfId="1" applyNumberFormat="1" applyFont="1" applyFill="1" applyBorder="1" applyAlignment="1">
      <alignment horizontal="left" indent="1"/>
    </xf>
    <xf numFmtId="0" fontId="0" fillId="0" borderId="100" xfId="0" applyBorder="1" applyAlignment="1">
      <alignment horizontal="left" indent="1"/>
    </xf>
    <xf numFmtId="0" fontId="0" fillId="0" borderId="101" xfId="0" applyBorder="1" applyAlignment="1">
      <alignment horizontal="left" indent="1"/>
    </xf>
    <xf numFmtId="0" fontId="1" fillId="0" borderId="61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5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37" fontId="1" fillId="7" borderId="29" xfId="1" applyNumberFormat="1" applyFont="1" applyFill="1" applyBorder="1" applyAlignment="1">
      <alignment horizontal="right" indent="1"/>
    </xf>
    <xf numFmtId="0" fontId="0" fillId="7" borderId="82" xfId="0" applyFill="1" applyBorder="1" applyAlignment="1">
      <alignment horizontal="right" indent="1"/>
    </xf>
    <xf numFmtId="0" fontId="0" fillId="7" borderId="83" xfId="0" applyFill="1" applyBorder="1" applyAlignment="1">
      <alignment horizontal="right" indent="1"/>
    </xf>
    <xf numFmtId="0" fontId="0" fillId="7" borderId="96" xfId="0" applyFill="1" applyBorder="1" applyAlignment="1">
      <alignment horizontal="right" indent="1"/>
    </xf>
    <xf numFmtId="0" fontId="0" fillId="7" borderId="0" xfId="0" applyFill="1" applyBorder="1" applyAlignment="1">
      <alignment horizontal="right" indent="1"/>
    </xf>
    <xf numFmtId="0" fontId="0" fillId="7" borderId="76" xfId="0" applyFill="1" applyBorder="1" applyAlignment="1">
      <alignment horizontal="right" indent="1"/>
    </xf>
    <xf numFmtId="0" fontId="0" fillId="7" borderId="0" xfId="0" applyFill="1" applyAlignment="1">
      <alignment horizontal="right" indent="1"/>
    </xf>
    <xf numFmtId="0" fontId="0" fillId="7" borderId="93" xfId="0" applyFill="1" applyBorder="1" applyAlignment="1">
      <alignment horizontal="right" indent="1"/>
    </xf>
    <xf numFmtId="0" fontId="0" fillId="7" borderId="63" xfId="0" applyFill="1" applyBorder="1" applyAlignment="1">
      <alignment horizontal="right" indent="1"/>
    </xf>
    <xf numFmtId="0" fontId="0" fillId="7" borderId="95" xfId="0" applyFill="1" applyBorder="1" applyAlignment="1">
      <alignment horizontal="right" indent="1"/>
    </xf>
    <xf numFmtId="0" fontId="1" fillId="0" borderId="5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CCECFF"/>
      <color rgb="FFFFFFCC"/>
      <color rgb="FFFFCC99"/>
      <color rgb="FFCCFFCC"/>
      <color rgb="FF99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2:F59" totalsRowShown="0" headerRowDxfId="6">
  <tableColumns count="6">
    <tableColumn id="1" xr3:uid="{00000000-0010-0000-0000-000001000000}" name="College" dataDxfId="5"/>
    <tableColumn id="2" xr3:uid="{00000000-0010-0000-0000-000002000000}" name="Department" dataDxfId="4"/>
    <tableColumn id="3" xr3:uid="{00000000-0010-0000-0000-000003000000}" name="UG" dataDxfId="3" dataCellStyle="Comma"/>
    <tableColumn id="4" xr3:uid="{00000000-0010-0000-0000-000004000000}" name="MA" dataDxfId="2" dataCellStyle="Comma"/>
    <tableColumn id="5" xr3:uid="{00000000-0010-0000-0000-000005000000}" name="DR" dataDxfId="1" dataCellStyle="Comma"/>
    <tableColumn id="6" xr3:uid="{00000000-0010-0000-0000-000006000000}" name="Total" dataDxfId="0" dataCellStyle="Com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opLeftCell="A31" workbookViewId="0">
      <selection activeCell="A76" sqref="A76"/>
    </sheetView>
  </sheetViews>
  <sheetFormatPr defaultRowHeight="15" x14ac:dyDescent="0.25"/>
  <cols>
    <col min="1" max="1" width="31.140625" customWidth="1"/>
    <col min="2" max="2" width="41.7109375" customWidth="1"/>
    <col min="3" max="3" width="15.140625" customWidth="1"/>
    <col min="4" max="6" width="9.140625" customWidth="1"/>
  </cols>
  <sheetData>
    <row r="1" spans="1:11" x14ac:dyDescent="0.25">
      <c r="A1" s="6"/>
      <c r="C1" s="7"/>
      <c r="D1" s="8"/>
      <c r="E1" s="9" t="s">
        <v>64</v>
      </c>
      <c r="F1" s="10"/>
      <c r="G1" s="1"/>
      <c r="H1" s="1"/>
      <c r="I1" s="1"/>
      <c r="J1" s="1"/>
      <c r="K1" s="1"/>
    </row>
    <row r="2" spans="1:11" x14ac:dyDescent="0.25">
      <c r="A2" s="11" t="s">
        <v>47</v>
      </c>
      <c r="B2" s="4" t="s">
        <v>48</v>
      </c>
      <c r="C2" s="33" t="s">
        <v>0</v>
      </c>
      <c r="D2" s="33" t="s">
        <v>1</v>
      </c>
      <c r="E2" s="33" t="s">
        <v>2</v>
      </c>
      <c r="F2" s="34" t="s">
        <v>7</v>
      </c>
    </row>
    <row r="3" spans="1:11" x14ac:dyDescent="0.25">
      <c r="A3" s="11" t="s">
        <v>46</v>
      </c>
      <c r="B3" s="3" t="s">
        <v>54</v>
      </c>
      <c r="C3" s="35">
        <v>8286</v>
      </c>
      <c r="D3" s="35">
        <v>246</v>
      </c>
      <c r="E3" s="35">
        <v>45</v>
      </c>
      <c r="F3" s="36">
        <f>C3+D3+E3</f>
        <v>8577</v>
      </c>
    </row>
    <row r="4" spans="1:11" x14ac:dyDescent="0.25">
      <c r="A4" s="12"/>
      <c r="B4" s="3" t="s">
        <v>3</v>
      </c>
      <c r="C4" s="35">
        <v>4332</v>
      </c>
      <c r="D4" s="35">
        <v>555</v>
      </c>
      <c r="E4" s="35">
        <v>42</v>
      </c>
      <c r="F4" s="36">
        <f t="shared" ref="F4:F8" si="0">C4+D4+E4</f>
        <v>4929</v>
      </c>
    </row>
    <row r="5" spans="1:11" x14ac:dyDescent="0.25">
      <c r="A5" s="12"/>
      <c r="B5" s="3" t="s">
        <v>55</v>
      </c>
      <c r="C5" s="35">
        <v>1779</v>
      </c>
      <c r="D5" s="35">
        <v>147</v>
      </c>
      <c r="E5" s="35">
        <v>0</v>
      </c>
      <c r="F5" s="36">
        <f t="shared" si="0"/>
        <v>1926</v>
      </c>
    </row>
    <row r="6" spans="1:11" x14ac:dyDescent="0.25">
      <c r="A6" s="12"/>
      <c r="B6" s="3" t="s">
        <v>4</v>
      </c>
      <c r="C6" s="35">
        <v>7278</v>
      </c>
      <c r="D6" s="35">
        <v>348</v>
      </c>
      <c r="E6" s="35">
        <v>237</v>
      </c>
      <c r="F6" s="36">
        <f t="shared" si="0"/>
        <v>7863</v>
      </c>
    </row>
    <row r="7" spans="1:11" x14ac:dyDescent="0.25">
      <c r="A7" s="12"/>
      <c r="B7" s="3" t="s">
        <v>5</v>
      </c>
      <c r="C7" s="35">
        <v>3081</v>
      </c>
      <c r="D7" s="35">
        <v>195</v>
      </c>
      <c r="E7" s="35">
        <v>78</v>
      </c>
      <c r="F7" s="36">
        <f t="shared" si="0"/>
        <v>3354</v>
      </c>
    </row>
    <row r="8" spans="1:11" x14ac:dyDescent="0.25">
      <c r="A8" s="12"/>
      <c r="B8" s="3" t="s">
        <v>6</v>
      </c>
      <c r="C8" s="35">
        <v>6252</v>
      </c>
      <c r="D8" s="35">
        <v>879</v>
      </c>
      <c r="E8" s="35">
        <v>0</v>
      </c>
      <c r="F8" s="36">
        <f t="shared" si="0"/>
        <v>7131</v>
      </c>
    </row>
    <row r="9" spans="1:11" ht="15.75" thickBot="1" x14ac:dyDescent="0.3">
      <c r="A9" s="13"/>
      <c r="B9" s="14" t="s">
        <v>7</v>
      </c>
      <c r="C9" s="37">
        <f>C3+C4+C5+C6+C7+C8</f>
        <v>31008</v>
      </c>
      <c r="D9" s="37">
        <f t="shared" ref="D9:F9" si="1">D3+D4+D5+D6+D7+D8</f>
        <v>2370</v>
      </c>
      <c r="E9" s="37">
        <f t="shared" si="1"/>
        <v>402</v>
      </c>
      <c r="F9" s="38">
        <f t="shared" si="1"/>
        <v>33780</v>
      </c>
    </row>
    <row r="10" spans="1:11" x14ac:dyDescent="0.25">
      <c r="A10" s="15" t="s">
        <v>65</v>
      </c>
      <c r="B10" s="8" t="s">
        <v>8</v>
      </c>
      <c r="C10" s="31">
        <v>4668</v>
      </c>
      <c r="D10" s="31">
        <v>237</v>
      </c>
      <c r="E10" s="31">
        <v>15</v>
      </c>
      <c r="F10" s="32">
        <f>C10+D10+E10</f>
        <v>4920</v>
      </c>
    </row>
    <row r="11" spans="1:11" x14ac:dyDescent="0.25">
      <c r="A11" s="12"/>
      <c r="B11" s="3" t="s">
        <v>11</v>
      </c>
      <c r="C11" s="27">
        <v>0</v>
      </c>
      <c r="D11" s="27">
        <v>1059</v>
      </c>
      <c r="E11" s="27">
        <v>0</v>
      </c>
      <c r="F11" s="29">
        <f t="shared" ref="F11:F14" si="2">C11+D11+E11</f>
        <v>1059</v>
      </c>
    </row>
    <row r="12" spans="1:11" x14ac:dyDescent="0.25">
      <c r="A12" s="12"/>
      <c r="B12" s="3" t="s">
        <v>9</v>
      </c>
      <c r="C12" s="27">
        <v>1506</v>
      </c>
      <c r="D12" s="27">
        <v>1287</v>
      </c>
      <c r="E12" s="27">
        <v>60</v>
      </c>
      <c r="F12" s="29">
        <f t="shared" si="2"/>
        <v>2853</v>
      </c>
    </row>
    <row r="13" spans="1:11" x14ac:dyDescent="0.25">
      <c r="A13" s="12"/>
      <c r="B13" s="3" t="s">
        <v>12</v>
      </c>
      <c r="C13" s="27">
        <v>0</v>
      </c>
      <c r="D13" s="27">
        <v>693</v>
      </c>
      <c r="E13" s="27">
        <v>273</v>
      </c>
      <c r="F13" s="29">
        <f t="shared" si="2"/>
        <v>966</v>
      </c>
    </row>
    <row r="14" spans="1:11" x14ac:dyDescent="0.25">
      <c r="A14" s="12"/>
      <c r="B14" s="3" t="s">
        <v>10</v>
      </c>
      <c r="C14" s="27">
        <v>6487</v>
      </c>
      <c r="D14" s="27">
        <v>483</v>
      </c>
      <c r="E14" s="27">
        <v>341</v>
      </c>
      <c r="F14" s="29">
        <f t="shared" si="2"/>
        <v>7311</v>
      </c>
    </row>
    <row r="15" spans="1:11" ht="15.75" thickBot="1" x14ac:dyDescent="0.3">
      <c r="A15" s="13"/>
      <c r="B15" s="14" t="s">
        <v>7</v>
      </c>
      <c r="C15" s="28">
        <f>C10+C11+C12+C13+C14</f>
        <v>12661</v>
      </c>
      <c r="D15" s="28">
        <f t="shared" ref="D15:F15" si="3">D10+D11+D12+D13+D14</f>
        <v>3759</v>
      </c>
      <c r="E15" s="28">
        <f t="shared" si="3"/>
        <v>689</v>
      </c>
      <c r="F15" s="30">
        <f t="shared" si="3"/>
        <v>17109</v>
      </c>
    </row>
    <row r="16" spans="1:11" x14ac:dyDescent="0.25">
      <c r="A16" s="15" t="s">
        <v>56</v>
      </c>
      <c r="B16" s="8" t="s">
        <v>13</v>
      </c>
      <c r="C16" s="31">
        <v>1784</v>
      </c>
      <c r="D16" s="31">
        <v>0</v>
      </c>
      <c r="E16" s="31">
        <v>0</v>
      </c>
      <c r="F16" s="32">
        <f>C16+D16+E16</f>
        <v>1784</v>
      </c>
    </row>
    <row r="17" spans="1:6" x14ac:dyDescent="0.25">
      <c r="A17" s="12"/>
      <c r="B17" s="3" t="s">
        <v>14</v>
      </c>
      <c r="C17" s="27">
        <v>3990</v>
      </c>
      <c r="D17" s="27">
        <v>708</v>
      </c>
      <c r="E17" s="27">
        <v>0</v>
      </c>
      <c r="F17" s="29">
        <f t="shared" ref="F17:F21" si="4">C17+D17+E17</f>
        <v>4698</v>
      </c>
    </row>
    <row r="18" spans="1:6" x14ac:dyDescent="0.25">
      <c r="A18" s="12"/>
      <c r="B18" s="3" t="s">
        <v>15</v>
      </c>
      <c r="C18" s="27">
        <v>4564</v>
      </c>
      <c r="D18" s="27">
        <v>222</v>
      </c>
      <c r="E18" s="27">
        <v>0</v>
      </c>
      <c r="F18" s="29">
        <f t="shared" si="4"/>
        <v>4786</v>
      </c>
    </row>
    <row r="19" spans="1:6" x14ac:dyDescent="0.25">
      <c r="A19" s="12"/>
      <c r="B19" s="3" t="s">
        <v>58</v>
      </c>
      <c r="C19" s="27">
        <v>1152</v>
      </c>
      <c r="D19" s="27">
        <v>252</v>
      </c>
      <c r="E19" s="27">
        <v>0</v>
      </c>
      <c r="F19" s="29">
        <f t="shared" si="4"/>
        <v>1404</v>
      </c>
    </row>
    <row r="20" spans="1:6" x14ac:dyDescent="0.25">
      <c r="A20" s="12"/>
      <c r="B20" s="3" t="s">
        <v>16</v>
      </c>
      <c r="C20" s="27">
        <v>6005</v>
      </c>
      <c r="D20" s="27">
        <v>366</v>
      </c>
      <c r="E20" s="27">
        <v>0</v>
      </c>
      <c r="F20" s="29">
        <f t="shared" si="4"/>
        <v>6371</v>
      </c>
    </row>
    <row r="21" spans="1:6" x14ac:dyDescent="0.25">
      <c r="A21" s="12"/>
      <c r="B21" s="3" t="s">
        <v>41</v>
      </c>
      <c r="C21" s="27">
        <v>16</v>
      </c>
      <c r="D21" s="27">
        <v>0</v>
      </c>
      <c r="E21" s="27">
        <v>0</v>
      </c>
      <c r="F21" s="29">
        <f t="shared" si="4"/>
        <v>16</v>
      </c>
    </row>
    <row r="22" spans="1:6" ht="15.75" thickBot="1" x14ac:dyDescent="0.3">
      <c r="A22" s="13"/>
      <c r="B22" s="14" t="s">
        <v>7</v>
      </c>
      <c r="C22" s="28">
        <f>C16+C17+C18+C19+C20+C21</f>
        <v>17511</v>
      </c>
      <c r="D22" s="28">
        <f t="shared" ref="D22:E22" si="5">D16+D17+D18+D19+D20</f>
        <v>1548</v>
      </c>
      <c r="E22" s="28">
        <f t="shared" si="5"/>
        <v>0</v>
      </c>
      <c r="F22" s="30">
        <f>F16+F17+F18+F19+F20+F21</f>
        <v>19059</v>
      </c>
    </row>
    <row r="23" spans="1:6" x14ac:dyDescent="0.25">
      <c r="A23" s="15" t="s">
        <v>49</v>
      </c>
      <c r="B23" s="8" t="s">
        <v>18</v>
      </c>
      <c r="C23" s="22">
        <v>738</v>
      </c>
      <c r="D23" s="22">
        <v>149</v>
      </c>
      <c r="E23" s="22">
        <v>0</v>
      </c>
      <c r="F23" s="23">
        <f>C23+D23+E23</f>
        <v>887</v>
      </c>
    </row>
    <row r="24" spans="1:6" x14ac:dyDescent="0.25">
      <c r="A24" s="12"/>
      <c r="B24" s="3" t="s">
        <v>17</v>
      </c>
      <c r="C24" s="18">
        <v>1175</v>
      </c>
      <c r="D24" s="18">
        <v>0</v>
      </c>
      <c r="E24" s="18">
        <v>0</v>
      </c>
      <c r="F24" s="19">
        <f t="shared" ref="F24:F27" si="6">C24+D24+E24</f>
        <v>1175</v>
      </c>
    </row>
    <row r="25" spans="1:6" x14ac:dyDescent="0.25">
      <c r="A25" s="12"/>
      <c r="B25" s="3" t="s">
        <v>21</v>
      </c>
      <c r="C25" s="18">
        <v>9387</v>
      </c>
      <c r="D25" s="18">
        <v>213</v>
      </c>
      <c r="E25" s="18">
        <v>0</v>
      </c>
      <c r="F25" s="19">
        <f t="shared" si="6"/>
        <v>9600</v>
      </c>
    </row>
    <row r="26" spans="1:6" x14ac:dyDescent="0.25">
      <c r="A26" s="12"/>
      <c r="B26" s="3" t="s">
        <v>19</v>
      </c>
      <c r="C26" s="18">
        <v>6804</v>
      </c>
      <c r="D26" s="18">
        <v>112</v>
      </c>
      <c r="E26" s="18">
        <v>0</v>
      </c>
      <c r="F26" s="19">
        <f t="shared" si="6"/>
        <v>6916</v>
      </c>
    </row>
    <row r="27" spans="1:6" x14ac:dyDescent="0.25">
      <c r="A27" s="12"/>
      <c r="B27" s="3" t="s">
        <v>20</v>
      </c>
      <c r="C27" s="18">
        <v>2172</v>
      </c>
      <c r="D27" s="18">
        <v>3</v>
      </c>
      <c r="E27" s="18">
        <v>0</v>
      </c>
      <c r="F27" s="19">
        <f t="shared" si="6"/>
        <v>2175</v>
      </c>
    </row>
    <row r="28" spans="1:6" ht="15.75" thickBot="1" x14ac:dyDescent="0.3">
      <c r="A28" s="13"/>
      <c r="B28" s="14" t="s">
        <v>7</v>
      </c>
      <c r="C28" s="20">
        <f>C23+C24+C25+C26+C27</f>
        <v>20276</v>
      </c>
      <c r="D28" s="20">
        <f>D23+D24+D25+D26+D27</f>
        <v>477</v>
      </c>
      <c r="E28" s="20">
        <f>E23+E24+E25+E26+E27</f>
        <v>0</v>
      </c>
      <c r="F28" s="21">
        <f>F23+F24+F25+F26+F27</f>
        <v>20753</v>
      </c>
    </row>
    <row r="29" spans="1:6" x14ac:dyDescent="0.25">
      <c r="A29" s="15" t="s">
        <v>50</v>
      </c>
      <c r="B29" s="8" t="s">
        <v>26</v>
      </c>
      <c r="C29" s="22">
        <v>1662</v>
      </c>
      <c r="D29" s="22">
        <v>467</v>
      </c>
      <c r="E29" s="22">
        <v>0</v>
      </c>
      <c r="F29" s="23">
        <f>C29+D29+E29</f>
        <v>2129</v>
      </c>
    </row>
    <row r="30" spans="1:6" x14ac:dyDescent="0.25">
      <c r="A30" s="11"/>
      <c r="B30" s="3" t="s">
        <v>22</v>
      </c>
      <c r="C30" s="18">
        <v>7562</v>
      </c>
      <c r="D30" s="18">
        <v>309</v>
      </c>
      <c r="E30" s="18">
        <v>0</v>
      </c>
      <c r="F30" s="19">
        <f t="shared" ref="F30:F36" si="7">C30+D30+E30</f>
        <v>7871</v>
      </c>
    </row>
    <row r="31" spans="1:6" x14ac:dyDescent="0.25">
      <c r="A31" s="12"/>
      <c r="B31" s="3" t="s">
        <v>23</v>
      </c>
      <c r="C31" s="18">
        <v>9396</v>
      </c>
      <c r="D31" s="18">
        <v>204</v>
      </c>
      <c r="E31" s="18">
        <v>0</v>
      </c>
      <c r="F31" s="19">
        <f t="shared" si="7"/>
        <v>9600</v>
      </c>
    </row>
    <row r="32" spans="1:6" x14ac:dyDescent="0.25">
      <c r="A32" s="12"/>
      <c r="B32" s="3" t="s">
        <v>27</v>
      </c>
      <c r="C32" s="18">
        <v>0</v>
      </c>
      <c r="D32" s="18">
        <v>503</v>
      </c>
      <c r="E32" s="18">
        <v>0</v>
      </c>
      <c r="F32" s="19">
        <f t="shared" si="7"/>
        <v>503</v>
      </c>
    </row>
    <row r="33" spans="1:6" x14ac:dyDescent="0.25">
      <c r="A33" s="12"/>
      <c r="B33" s="3" t="s">
        <v>28</v>
      </c>
      <c r="C33" s="18">
        <v>0</v>
      </c>
      <c r="D33" s="18">
        <v>2462</v>
      </c>
      <c r="E33" s="18">
        <v>0</v>
      </c>
      <c r="F33" s="19">
        <f t="shared" si="7"/>
        <v>2462</v>
      </c>
    </row>
    <row r="34" spans="1:6" x14ac:dyDescent="0.25">
      <c r="A34" s="12"/>
      <c r="B34" s="3" t="s">
        <v>24</v>
      </c>
      <c r="C34" s="18">
        <v>3866</v>
      </c>
      <c r="D34" s="18">
        <v>837</v>
      </c>
      <c r="E34" s="18">
        <v>0</v>
      </c>
      <c r="F34" s="19">
        <f t="shared" si="7"/>
        <v>4703</v>
      </c>
    </row>
    <row r="35" spans="1:6" x14ac:dyDescent="0.25">
      <c r="A35" s="12"/>
      <c r="B35" s="3" t="s">
        <v>59</v>
      </c>
      <c r="C35" s="18">
        <v>8823</v>
      </c>
      <c r="D35" s="18">
        <v>1113</v>
      </c>
      <c r="E35" s="18">
        <v>206</v>
      </c>
      <c r="F35" s="19">
        <f t="shared" si="7"/>
        <v>10142</v>
      </c>
    </row>
    <row r="36" spans="1:6" x14ac:dyDescent="0.25">
      <c r="A36" s="12"/>
      <c r="B36" s="3" t="s">
        <v>25</v>
      </c>
      <c r="C36" s="18">
        <v>2154</v>
      </c>
      <c r="D36" s="18">
        <v>1020</v>
      </c>
      <c r="E36" s="18">
        <v>0</v>
      </c>
      <c r="F36" s="19">
        <f t="shared" si="7"/>
        <v>3174</v>
      </c>
    </row>
    <row r="37" spans="1:6" ht="15.75" thickBot="1" x14ac:dyDescent="0.3">
      <c r="A37" s="13"/>
      <c r="B37" s="14" t="s">
        <v>7</v>
      </c>
      <c r="C37" s="20">
        <f>C29+C30+C31+C32+C33+C34+C35+C36</f>
        <v>33463</v>
      </c>
      <c r="D37" s="20">
        <f t="shared" ref="D37:F37" si="8">D29+D30+D31+D32+D33+D34+D35+D36</f>
        <v>6915</v>
      </c>
      <c r="E37" s="20">
        <f t="shared" si="8"/>
        <v>206</v>
      </c>
      <c r="F37" s="21">
        <f t="shared" si="8"/>
        <v>40584</v>
      </c>
    </row>
    <row r="38" spans="1:6" x14ac:dyDescent="0.25">
      <c r="A38" s="15" t="s">
        <v>51</v>
      </c>
      <c r="B38" s="8" t="s">
        <v>31</v>
      </c>
      <c r="C38" s="22">
        <v>6936</v>
      </c>
      <c r="D38" s="22">
        <v>208</v>
      </c>
      <c r="E38" s="22">
        <v>0</v>
      </c>
      <c r="F38" s="23">
        <f>C38+D38+E38</f>
        <v>7144</v>
      </c>
    </row>
    <row r="39" spans="1:6" x14ac:dyDescent="0.25">
      <c r="A39" s="12"/>
      <c r="B39" s="3" t="s">
        <v>32</v>
      </c>
      <c r="C39" s="18">
        <v>13365</v>
      </c>
      <c r="D39" s="18">
        <v>132</v>
      </c>
      <c r="E39" s="18">
        <v>0</v>
      </c>
      <c r="F39" s="19">
        <f t="shared" ref="F39:F48" si="9">C39+D39+E39</f>
        <v>13497</v>
      </c>
    </row>
    <row r="40" spans="1:6" x14ac:dyDescent="0.25">
      <c r="A40" s="12"/>
      <c r="B40" s="3" t="s">
        <v>33</v>
      </c>
      <c r="C40" s="18">
        <v>14940</v>
      </c>
      <c r="D40" s="18">
        <v>222</v>
      </c>
      <c r="E40" s="18">
        <v>0</v>
      </c>
      <c r="F40" s="19">
        <f t="shared" si="9"/>
        <v>15162</v>
      </c>
    </row>
    <row r="41" spans="1:6" x14ac:dyDescent="0.25">
      <c r="A41" s="12"/>
      <c r="B41" s="3" t="s">
        <v>34</v>
      </c>
      <c r="C41" s="18">
        <v>9546</v>
      </c>
      <c r="D41" s="18">
        <v>585</v>
      </c>
      <c r="E41" s="18">
        <v>0</v>
      </c>
      <c r="F41" s="19">
        <f t="shared" si="9"/>
        <v>10131</v>
      </c>
    </row>
    <row r="42" spans="1:6" x14ac:dyDescent="0.25">
      <c r="A42" s="12"/>
      <c r="B42" s="3" t="s">
        <v>35</v>
      </c>
      <c r="C42" s="18">
        <v>5514</v>
      </c>
      <c r="D42" s="18">
        <v>0</v>
      </c>
      <c r="E42" s="18">
        <v>0</v>
      </c>
      <c r="F42" s="19">
        <f>C42+D42+E42</f>
        <v>5514</v>
      </c>
    </row>
    <row r="43" spans="1:6" x14ac:dyDescent="0.25">
      <c r="A43" s="12"/>
      <c r="B43" s="3" t="s">
        <v>36</v>
      </c>
      <c r="C43" s="18">
        <v>10640</v>
      </c>
      <c r="D43" s="18">
        <v>0</v>
      </c>
      <c r="E43" s="18">
        <v>0</v>
      </c>
      <c r="F43" s="19">
        <f>C43+D43+E43</f>
        <v>10640</v>
      </c>
    </row>
    <row r="44" spans="1:6" x14ac:dyDescent="0.25">
      <c r="A44" s="12"/>
      <c r="B44" s="3" t="s">
        <v>37</v>
      </c>
      <c r="C44" s="18">
        <v>15567</v>
      </c>
      <c r="D44" s="18">
        <v>454</v>
      </c>
      <c r="E44" s="18">
        <v>0</v>
      </c>
      <c r="F44" s="19">
        <f t="shared" si="9"/>
        <v>16021</v>
      </c>
    </row>
    <row r="45" spans="1:6" x14ac:dyDescent="0.25">
      <c r="A45" s="12"/>
      <c r="B45" s="3" t="s">
        <v>38</v>
      </c>
      <c r="C45" s="18">
        <v>144</v>
      </c>
      <c r="D45" s="18">
        <v>813</v>
      </c>
      <c r="E45" s="18">
        <v>0</v>
      </c>
      <c r="F45" s="19">
        <f t="shared" si="9"/>
        <v>957</v>
      </c>
    </row>
    <row r="46" spans="1:6" x14ac:dyDescent="0.25">
      <c r="A46" s="12"/>
      <c r="B46" s="3" t="s">
        <v>60</v>
      </c>
      <c r="C46" s="18">
        <v>1738</v>
      </c>
      <c r="D46" s="18">
        <v>264</v>
      </c>
      <c r="E46" s="18">
        <v>0</v>
      </c>
      <c r="F46" s="19">
        <f t="shared" si="9"/>
        <v>2002</v>
      </c>
    </row>
    <row r="47" spans="1:6" x14ac:dyDescent="0.25">
      <c r="A47" s="12"/>
      <c r="B47" s="3" t="s">
        <v>57</v>
      </c>
      <c r="C47" s="18">
        <v>9039</v>
      </c>
      <c r="D47" s="18">
        <v>292</v>
      </c>
      <c r="E47" s="18">
        <v>0</v>
      </c>
      <c r="F47" s="19">
        <f t="shared" si="9"/>
        <v>9331</v>
      </c>
    </row>
    <row r="48" spans="1:6" x14ac:dyDescent="0.25">
      <c r="A48" s="12"/>
      <c r="B48" s="3" t="s">
        <v>39</v>
      </c>
      <c r="C48" s="18">
        <v>18731</v>
      </c>
      <c r="D48" s="18">
        <v>129</v>
      </c>
      <c r="E48" s="18">
        <v>0</v>
      </c>
      <c r="F48" s="19">
        <f t="shared" si="9"/>
        <v>18860</v>
      </c>
    </row>
    <row r="49" spans="1:6" ht="15.75" thickBot="1" x14ac:dyDescent="0.3">
      <c r="A49" s="13"/>
      <c r="B49" s="14" t="s">
        <v>7</v>
      </c>
      <c r="C49" s="20">
        <f>C38+C39+C40+C41+C42+C43+C44+C45+C46+C47+C48</f>
        <v>106160</v>
      </c>
      <c r="D49" s="20">
        <f>D38+D39+D40+D41+D42+D43+D44+D45+D46+D47+D48</f>
        <v>3099</v>
      </c>
      <c r="E49" s="20">
        <v>0</v>
      </c>
      <c r="F49" s="21">
        <f t="shared" ref="F49" si="10">F38+F39+F40+F41+F42+F43+F44+F45+F46+F47+F48</f>
        <v>109259</v>
      </c>
    </row>
    <row r="50" spans="1:6" x14ac:dyDescent="0.25">
      <c r="A50" s="15" t="s">
        <v>52</v>
      </c>
      <c r="B50" s="8" t="s">
        <v>67</v>
      </c>
      <c r="C50" s="22">
        <v>22168</v>
      </c>
      <c r="D50" s="22">
        <v>560</v>
      </c>
      <c r="E50" s="22">
        <v>0</v>
      </c>
      <c r="F50" s="23">
        <f>C50+D50+E50</f>
        <v>22728</v>
      </c>
    </row>
    <row r="51" spans="1:6" x14ac:dyDescent="0.25">
      <c r="A51" s="12"/>
      <c r="B51" s="3" t="s">
        <v>40</v>
      </c>
      <c r="C51" s="18">
        <v>11556</v>
      </c>
      <c r="D51" s="18">
        <v>139</v>
      </c>
      <c r="E51" s="18">
        <v>0</v>
      </c>
      <c r="F51" s="19">
        <f t="shared" ref="F51:F55" si="11">C51+D51+E51</f>
        <v>11695</v>
      </c>
    </row>
    <row r="52" spans="1:6" x14ac:dyDescent="0.25">
      <c r="A52" s="12"/>
      <c r="B52" s="3" t="s">
        <v>41</v>
      </c>
      <c r="C52" s="18">
        <v>12121</v>
      </c>
      <c r="D52" s="18">
        <v>153</v>
      </c>
      <c r="E52" s="18">
        <v>0</v>
      </c>
      <c r="F52" s="19">
        <f t="shared" si="11"/>
        <v>12274</v>
      </c>
    </row>
    <row r="53" spans="1:6" x14ac:dyDescent="0.25">
      <c r="A53" s="12"/>
      <c r="B53" s="3" t="s">
        <v>68</v>
      </c>
      <c r="C53" s="18">
        <v>2363</v>
      </c>
      <c r="D53" s="18">
        <v>74</v>
      </c>
      <c r="E53" s="18">
        <v>0</v>
      </c>
      <c r="F53" s="19">
        <f t="shared" si="11"/>
        <v>2437</v>
      </c>
    </row>
    <row r="54" spans="1:6" x14ac:dyDescent="0.25">
      <c r="A54" s="12"/>
      <c r="B54" s="3" t="s">
        <v>43</v>
      </c>
      <c r="C54" s="18">
        <v>23664</v>
      </c>
      <c r="D54" s="18">
        <v>297</v>
      </c>
      <c r="E54" s="18">
        <v>0</v>
      </c>
      <c r="F54" s="19">
        <f t="shared" si="11"/>
        <v>23961</v>
      </c>
    </row>
    <row r="55" spans="1:6" x14ac:dyDescent="0.25">
      <c r="A55" s="12"/>
      <c r="B55" s="3" t="s">
        <v>42</v>
      </c>
      <c r="C55" s="18">
        <v>283</v>
      </c>
      <c r="D55" s="18"/>
      <c r="E55" s="18">
        <v>0</v>
      </c>
      <c r="F55" s="19">
        <f t="shared" si="11"/>
        <v>283</v>
      </c>
    </row>
    <row r="56" spans="1:6" ht="15.75" thickBot="1" x14ac:dyDescent="0.3">
      <c r="A56" s="43"/>
      <c r="B56" s="14" t="s">
        <v>7</v>
      </c>
      <c r="C56" s="20">
        <f>C50+C51+C52+C53+C54+C55</f>
        <v>72155</v>
      </c>
      <c r="D56" s="20">
        <f t="shared" ref="D56:F56" si="12">D50+D51+D52+D53+D54+D55</f>
        <v>1223</v>
      </c>
      <c r="E56" s="20">
        <f t="shared" si="12"/>
        <v>0</v>
      </c>
      <c r="F56" s="21">
        <f t="shared" si="12"/>
        <v>73378</v>
      </c>
    </row>
    <row r="57" spans="1:6" ht="15.75" thickBot="1" x14ac:dyDescent="0.3">
      <c r="A57" s="39" t="s">
        <v>53</v>
      </c>
      <c r="B57" s="40" t="s">
        <v>44</v>
      </c>
      <c r="C57" s="41">
        <v>4797</v>
      </c>
      <c r="D57" s="41">
        <v>33</v>
      </c>
      <c r="E57" s="41">
        <v>0</v>
      </c>
      <c r="F57" s="42">
        <f>C57+D57+E57</f>
        <v>4830</v>
      </c>
    </row>
    <row r="58" spans="1:6" ht="15.75" thickBot="1" x14ac:dyDescent="0.3">
      <c r="A58" s="16"/>
      <c r="B58" s="17" t="s">
        <v>29</v>
      </c>
      <c r="C58" s="24"/>
      <c r="D58" s="24"/>
      <c r="E58" s="24"/>
      <c r="F58" s="25">
        <f>C57+D57+E57</f>
        <v>4830</v>
      </c>
    </row>
    <row r="59" spans="1:6" ht="15.75" thickBot="1" x14ac:dyDescent="0.3">
      <c r="A59" s="13"/>
      <c r="B59" s="14" t="s">
        <v>69</v>
      </c>
      <c r="C59" s="26"/>
      <c r="D59" s="26"/>
      <c r="E59" s="26"/>
      <c r="F59" s="21">
        <f>F9+F15+F22+F28+F37+F49+F58+F56</f>
        <v>318752</v>
      </c>
    </row>
    <row r="60" spans="1:6" x14ac:dyDescent="0.25">
      <c r="A60" t="s">
        <v>61</v>
      </c>
    </row>
    <row r="61" spans="1:6" x14ac:dyDescent="0.25">
      <c r="A61" t="s">
        <v>62</v>
      </c>
    </row>
    <row r="62" spans="1:6" x14ac:dyDescent="0.25">
      <c r="A62" t="s">
        <v>63</v>
      </c>
    </row>
  </sheetData>
  <pageMargins left="0.25" right="0.25" top="0.75" bottom="0.75" header="0.3" footer="0.3"/>
  <pageSetup scale="70" orientation="portrait" horizontalDpi="1200" verticalDpi="1200" r:id="rId1"/>
  <headerFooter>
    <oddHeader>&amp;CTOTAL SCH BY DEPARTMENT OR PROGRAMS FOR FALL 2016 ONWARDS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workbookViewId="0">
      <selection activeCell="K22" sqref="K22"/>
    </sheetView>
  </sheetViews>
  <sheetFormatPr defaultRowHeight="15" x14ac:dyDescent="0.25"/>
  <cols>
    <col min="1" max="1" width="19.42578125" customWidth="1"/>
    <col min="2" max="2" width="37" customWidth="1"/>
    <col min="3" max="3" width="10.85546875" bestFit="1" customWidth="1"/>
    <col min="4" max="4" width="11" bestFit="1" customWidth="1"/>
    <col min="5" max="5" width="10.7109375" customWidth="1"/>
    <col min="6" max="6" width="11.42578125" bestFit="1" customWidth="1"/>
    <col min="7" max="7" width="9.5703125" bestFit="1" customWidth="1"/>
    <col min="8" max="8" width="8.5703125" bestFit="1" customWidth="1"/>
    <col min="9" max="9" width="7.5703125" bestFit="1" customWidth="1"/>
    <col min="10" max="10" width="9.5703125" bestFit="1" customWidth="1"/>
  </cols>
  <sheetData>
    <row r="1" spans="1:11" ht="15.75" thickBot="1" x14ac:dyDescent="0.3">
      <c r="A1" s="48"/>
      <c r="E1" s="2" t="s">
        <v>70</v>
      </c>
      <c r="F1" s="2"/>
      <c r="G1" s="2"/>
      <c r="H1" s="2"/>
      <c r="I1" s="2"/>
      <c r="J1" s="2"/>
      <c r="K1" s="2"/>
    </row>
    <row r="2" spans="1:11" ht="15" customHeight="1" thickBot="1" x14ac:dyDescent="0.3">
      <c r="A2" s="81" t="s">
        <v>47</v>
      </c>
      <c r="B2" s="82" t="s">
        <v>48</v>
      </c>
      <c r="C2" s="83"/>
      <c r="D2" s="84" t="s">
        <v>73</v>
      </c>
      <c r="E2" s="84"/>
      <c r="F2" s="85"/>
    </row>
    <row r="3" spans="1:11" x14ac:dyDescent="0.25">
      <c r="A3" s="86"/>
      <c r="B3" s="47"/>
      <c r="C3" s="59" t="s">
        <v>0</v>
      </c>
      <c r="D3" s="59" t="s">
        <v>1</v>
      </c>
      <c r="E3" s="59" t="s">
        <v>2</v>
      </c>
      <c r="F3" s="87" t="s">
        <v>29</v>
      </c>
    </row>
    <row r="4" spans="1:11" x14ac:dyDescent="0.25">
      <c r="A4" s="176" t="s">
        <v>46</v>
      </c>
      <c r="B4" s="50" t="s">
        <v>54</v>
      </c>
      <c r="C4" s="68">
        <v>6654</v>
      </c>
      <c r="D4" s="69">
        <v>501</v>
      </c>
      <c r="E4" s="69">
        <v>48</v>
      </c>
      <c r="F4" s="88">
        <f>C4+D4+E4</f>
        <v>7203</v>
      </c>
    </row>
    <row r="5" spans="1:11" x14ac:dyDescent="0.25">
      <c r="A5" s="176"/>
      <c r="B5" s="50" t="s">
        <v>3</v>
      </c>
      <c r="C5" s="68">
        <v>5099</v>
      </c>
      <c r="D5" s="69">
        <v>432</v>
      </c>
      <c r="E5" s="69">
        <v>42</v>
      </c>
      <c r="F5" s="88">
        <f t="shared" ref="F5:F9" si="0">C5+D5+E5</f>
        <v>5573</v>
      </c>
    </row>
    <row r="6" spans="1:11" x14ac:dyDescent="0.25">
      <c r="A6" s="176"/>
      <c r="B6" s="50" t="s">
        <v>55</v>
      </c>
      <c r="C6" s="68">
        <v>1923</v>
      </c>
      <c r="D6" s="69">
        <v>75</v>
      </c>
      <c r="E6" s="69">
        <v>0</v>
      </c>
      <c r="F6" s="88">
        <f t="shared" si="0"/>
        <v>1998</v>
      </c>
    </row>
    <row r="7" spans="1:11" x14ac:dyDescent="0.25">
      <c r="A7" s="176"/>
      <c r="B7" s="50" t="s">
        <v>4</v>
      </c>
      <c r="C7" s="70">
        <v>7641</v>
      </c>
      <c r="D7" s="71">
        <v>1071</v>
      </c>
      <c r="E7" s="69">
        <v>261</v>
      </c>
      <c r="F7" s="88">
        <f t="shared" si="0"/>
        <v>8973</v>
      </c>
    </row>
    <row r="8" spans="1:11" x14ac:dyDescent="0.25">
      <c r="A8" s="176"/>
      <c r="B8" s="50" t="s">
        <v>5</v>
      </c>
      <c r="C8" s="70">
        <v>3042</v>
      </c>
      <c r="D8" s="71">
        <v>231</v>
      </c>
      <c r="E8" s="71">
        <v>78</v>
      </c>
      <c r="F8" s="88">
        <f t="shared" si="0"/>
        <v>3351</v>
      </c>
    </row>
    <row r="9" spans="1:11" x14ac:dyDescent="0.25">
      <c r="A9" s="176"/>
      <c r="B9" s="55" t="s">
        <v>6</v>
      </c>
      <c r="C9" s="71">
        <v>5391</v>
      </c>
      <c r="D9" s="70">
        <v>387</v>
      </c>
      <c r="E9" s="71">
        <v>0</v>
      </c>
      <c r="F9" s="88">
        <f t="shared" si="0"/>
        <v>5778</v>
      </c>
    </row>
    <row r="10" spans="1:11" s="1" customFormat="1" ht="15.75" thickBot="1" x14ac:dyDescent="0.3">
      <c r="A10" s="178"/>
      <c r="B10" s="51" t="s">
        <v>7</v>
      </c>
      <c r="C10" s="72">
        <f>C4+C5+C6+C7+C8+C9</f>
        <v>29750</v>
      </c>
      <c r="D10" s="73">
        <f t="shared" ref="D10:F10" si="1">D4+D5+D6+D7+D8+D9</f>
        <v>2697</v>
      </c>
      <c r="E10" s="73">
        <f t="shared" si="1"/>
        <v>429</v>
      </c>
      <c r="F10" s="89">
        <f t="shared" si="1"/>
        <v>32876</v>
      </c>
    </row>
    <row r="11" spans="1:11" x14ac:dyDescent="0.25">
      <c r="A11" s="179" t="s">
        <v>66</v>
      </c>
      <c r="B11" s="52" t="s">
        <v>8</v>
      </c>
      <c r="C11" s="71">
        <v>5061</v>
      </c>
      <c r="D11" s="70">
        <v>162</v>
      </c>
      <c r="E11" s="70">
        <v>30</v>
      </c>
      <c r="F11" s="90">
        <f>C11+D11+E11</f>
        <v>5253</v>
      </c>
    </row>
    <row r="12" spans="1:11" x14ac:dyDescent="0.25">
      <c r="A12" s="176"/>
      <c r="B12" s="50" t="s">
        <v>11</v>
      </c>
      <c r="C12" s="71">
        <v>0</v>
      </c>
      <c r="D12" s="70">
        <v>1029</v>
      </c>
      <c r="E12" s="68"/>
      <c r="F12" s="90">
        <f t="shared" ref="F12:F15" si="2">C12+D12+E12</f>
        <v>1029</v>
      </c>
    </row>
    <row r="13" spans="1:11" x14ac:dyDescent="0.25">
      <c r="A13" s="176"/>
      <c r="B13" s="50" t="s">
        <v>9</v>
      </c>
      <c r="C13" s="71">
        <v>1449</v>
      </c>
      <c r="D13" s="70">
        <v>2088</v>
      </c>
      <c r="E13" s="68"/>
      <c r="F13" s="90">
        <f t="shared" si="2"/>
        <v>3537</v>
      </c>
    </row>
    <row r="14" spans="1:11" x14ac:dyDescent="0.25">
      <c r="A14" s="176"/>
      <c r="B14" s="50" t="s">
        <v>12</v>
      </c>
      <c r="C14" s="71">
        <v>0</v>
      </c>
      <c r="D14" s="70">
        <v>1089</v>
      </c>
      <c r="E14" s="68">
        <v>289</v>
      </c>
      <c r="F14" s="90">
        <f t="shared" si="2"/>
        <v>1378</v>
      </c>
    </row>
    <row r="15" spans="1:11" x14ac:dyDescent="0.25">
      <c r="A15" s="176"/>
      <c r="B15" s="50" t="s">
        <v>10</v>
      </c>
      <c r="C15" s="65">
        <v>7026</v>
      </c>
      <c r="D15" s="74">
        <v>555</v>
      </c>
      <c r="E15" s="75">
        <v>454</v>
      </c>
      <c r="F15" s="91">
        <f t="shared" si="2"/>
        <v>8035</v>
      </c>
    </row>
    <row r="16" spans="1:11" ht="15.75" thickBot="1" x14ac:dyDescent="0.3">
      <c r="A16" s="178"/>
      <c r="B16" s="44" t="s">
        <v>7</v>
      </c>
      <c r="C16" s="76">
        <f>C11+C12+C13+C14+C15</f>
        <v>13536</v>
      </c>
      <c r="D16" s="77">
        <f t="shared" ref="D16:F16" si="3">D11+D12+D13+D14+D15</f>
        <v>4923</v>
      </c>
      <c r="E16" s="77">
        <f t="shared" si="3"/>
        <v>773</v>
      </c>
      <c r="F16" s="89">
        <f t="shared" si="3"/>
        <v>19232</v>
      </c>
    </row>
    <row r="17" spans="1:6" x14ac:dyDescent="0.25">
      <c r="A17" s="179" t="s">
        <v>56</v>
      </c>
      <c r="B17" s="50" t="s">
        <v>13</v>
      </c>
      <c r="C17" s="71">
        <v>1827</v>
      </c>
      <c r="D17" s="70">
        <v>0</v>
      </c>
      <c r="E17" s="68">
        <v>0</v>
      </c>
      <c r="F17" s="88">
        <f>C17+D17+E17</f>
        <v>1827</v>
      </c>
    </row>
    <row r="18" spans="1:6" ht="15" customHeight="1" x14ac:dyDescent="0.25">
      <c r="A18" s="176"/>
      <c r="B18" s="50" t="s">
        <v>14</v>
      </c>
      <c r="C18" s="71">
        <v>3708</v>
      </c>
      <c r="D18" s="70">
        <v>532</v>
      </c>
      <c r="E18" s="68">
        <v>0</v>
      </c>
      <c r="F18" s="88">
        <f t="shared" ref="F18:F22" si="4">C18+D18+E18</f>
        <v>4240</v>
      </c>
    </row>
    <row r="19" spans="1:6" x14ac:dyDescent="0.25">
      <c r="A19" s="176"/>
      <c r="B19" s="50" t="s">
        <v>15</v>
      </c>
      <c r="C19" s="71">
        <v>4277</v>
      </c>
      <c r="D19" s="70">
        <v>171</v>
      </c>
      <c r="E19" s="68">
        <v>0</v>
      </c>
      <c r="F19" s="88">
        <f t="shared" si="4"/>
        <v>4448</v>
      </c>
    </row>
    <row r="20" spans="1:6" x14ac:dyDescent="0.25">
      <c r="A20" s="176"/>
      <c r="B20" s="50" t="s">
        <v>58</v>
      </c>
      <c r="C20" s="71">
        <v>1290</v>
      </c>
      <c r="D20" s="70">
        <v>169</v>
      </c>
      <c r="E20" s="68">
        <v>0</v>
      </c>
      <c r="F20" s="88">
        <f t="shared" si="4"/>
        <v>1459</v>
      </c>
    </row>
    <row r="21" spans="1:6" x14ac:dyDescent="0.25">
      <c r="A21" s="176"/>
      <c r="B21" s="50" t="s">
        <v>16</v>
      </c>
      <c r="C21" s="71">
        <v>5902</v>
      </c>
      <c r="D21" s="70">
        <v>320</v>
      </c>
      <c r="E21" s="68">
        <v>0</v>
      </c>
      <c r="F21" s="88">
        <f t="shared" si="4"/>
        <v>6222</v>
      </c>
    </row>
    <row r="22" spans="1:6" ht="15.75" thickBot="1" x14ac:dyDescent="0.3">
      <c r="A22" s="178"/>
      <c r="B22" s="44" t="s">
        <v>7</v>
      </c>
      <c r="C22" s="72">
        <f>C17+C18+C19+C20+C21</f>
        <v>17004</v>
      </c>
      <c r="D22" s="73">
        <f t="shared" ref="D22:E22" si="5">D17+D18+D19+D20+D21</f>
        <v>1192</v>
      </c>
      <c r="E22" s="73">
        <f t="shared" si="5"/>
        <v>0</v>
      </c>
      <c r="F22" s="89">
        <f t="shared" si="4"/>
        <v>18196</v>
      </c>
    </row>
    <row r="23" spans="1:6" x14ac:dyDescent="0.25">
      <c r="A23" s="179" t="s">
        <v>49</v>
      </c>
      <c r="B23" s="50" t="s">
        <v>18</v>
      </c>
      <c r="C23" s="71">
        <v>795</v>
      </c>
      <c r="D23" s="70">
        <v>194</v>
      </c>
      <c r="E23" s="68">
        <v>0</v>
      </c>
      <c r="F23" s="88">
        <f>C23+D23+E23</f>
        <v>989</v>
      </c>
    </row>
    <row r="24" spans="1:6" x14ac:dyDescent="0.25">
      <c r="A24" s="176"/>
      <c r="B24" s="50" t="s">
        <v>17</v>
      </c>
      <c r="C24" s="71">
        <v>818</v>
      </c>
      <c r="D24" s="70">
        <v>0</v>
      </c>
      <c r="E24" s="68">
        <v>0</v>
      </c>
      <c r="F24" s="88">
        <f t="shared" ref="F24:F28" si="6">C24+D24+E24</f>
        <v>818</v>
      </c>
    </row>
    <row r="25" spans="1:6" x14ac:dyDescent="0.25">
      <c r="A25" s="176"/>
      <c r="B25" s="50" t="s">
        <v>21</v>
      </c>
      <c r="C25" s="71">
        <v>7578</v>
      </c>
      <c r="D25" s="70">
        <v>204</v>
      </c>
      <c r="E25" s="68">
        <v>0</v>
      </c>
      <c r="F25" s="88">
        <f t="shared" si="6"/>
        <v>7782</v>
      </c>
    </row>
    <row r="26" spans="1:6" x14ac:dyDescent="0.25">
      <c r="A26" s="176"/>
      <c r="B26" s="50" t="s">
        <v>19</v>
      </c>
      <c r="C26" s="69">
        <v>5689</v>
      </c>
      <c r="D26" s="70">
        <v>113</v>
      </c>
      <c r="E26" s="68">
        <v>0</v>
      </c>
      <c r="F26" s="88">
        <f t="shared" si="6"/>
        <v>5802</v>
      </c>
    </row>
    <row r="27" spans="1:6" x14ac:dyDescent="0.25">
      <c r="A27" s="176"/>
      <c r="B27" s="55" t="s">
        <v>20</v>
      </c>
      <c r="C27" s="69">
        <v>2001</v>
      </c>
      <c r="D27" s="70">
        <v>3</v>
      </c>
      <c r="E27" s="68">
        <v>0</v>
      </c>
      <c r="F27" s="88">
        <f t="shared" si="6"/>
        <v>2004</v>
      </c>
    </row>
    <row r="28" spans="1:6" x14ac:dyDescent="0.25">
      <c r="A28" s="177"/>
      <c r="B28" s="53" t="s">
        <v>7</v>
      </c>
      <c r="C28" s="72">
        <f>C23+C24+C25+C26+C27</f>
        <v>16881</v>
      </c>
      <c r="D28" s="73">
        <f t="shared" ref="D28:E28" si="7">D23+D24+D25+D26+D27</f>
        <v>514</v>
      </c>
      <c r="E28" s="73">
        <f t="shared" si="7"/>
        <v>0</v>
      </c>
      <c r="F28" s="89">
        <f t="shared" si="6"/>
        <v>17395</v>
      </c>
    </row>
    <row r="29" spans="1:6" x14ac:dyDescent="0.25">
      <c r="A29" s="175" t="s">
        <v>50</v>
      </c>
      <c r="B29" s="50" t="s">
        <v>26</v>
      </c>
      <c r="C29" s="71">
        <v>1584</v>
      </c>
      <c r="D29" s="70">
        <v>434</v>
      </c>
      <c r="E29" s="70">
        <v>0</v>
      </c>
      <c r="F29" s="90">
        <f>C29+D29+E29</f>
        <v>2018</v>
      </c>
    </row>
    <row r="30" spans="1:6" x14ac:dyDescent="0.25">
      <c r="A30" s="176"/>
      <c r="B30" s="50" t="s">
        <v>22</v>
      </c>
      <c r="C30" s="71">
        <v>7903</v>
      </c>
      <c r="D30" s="70">
        <v>818</v>
      </c>
      <c r="E30" s="70">
        <v>0</v>
      </c>
      <c r="F30" s="90">
        <f t="shared" ref="F30:F36" si="8">C30+D30+E30</f>
        <v>8721</v>
      </c>
    </row>
    <row r="31" spans="1:6" x14ac:dyDescent="0.25">
      <c r="A31" s="176"/>
      <c r="B31" s="50" t="s">
        <v>23</v>
      </c>
      <c r="C31" s="71">
        <v>10553</v>
      </c>
      <c r="D31" s="70">
        <v>177</v>
      </c>
      <c r="E31" s="70">
        <v>0</v>
      </c>
      <c r="F31" s="90">
        <f t="shared" si="8"/>
        <v>10730</v>
      </c>
    </row>
    <row r="32" spans="1:6" x14ac:dyDescent="0.25">
      <c r="A32" s="176"/>
      <c r="B32" s="50" t="s">
        <v>27</v>
      </c>
      <c r="C32" s="71">
        <v>0</v>
      </c>
      <c r="D32" s="70">
        <v>419</v>
      </c>
      <c r="E32" s="70">
        <v>0</v>
      </c>
      <c r="F32" s="90">
        <f t="shared" si="8"/>
        <v>419</v>
      </c>
    </row>
    <row r="33" spans="1:6" x14ac:dyDescent="0.25">
      <c r="A33" s="176"/>
      <c r="B33" s="50" t="s">
        <v>28</v>
      </c>
      <c r="C33" s="71">
        <v>0</v>
      </c>
      <c r="D33" s="70">
        <v>1938</v>
      </c>
      <c r="E33" s="70">
        <v>0</v>
      </c>
      <c r="F33" s="90">
        <f t="shared" si="8"/>
        <v>1938</v>
      </c>
    </row>
    <row r="34" spans="1:6" x14ac:dyDescent="0.25">
      <c r="A34" s="176"/>
      <c r="B34" s="50" t="s">
        <v>24</v>
      </c>
      <c r="C34" s="71">
        <v>4913</v>
      </c>
      <c r="D34" s="70">
        <v>795</v>
      </c>
      <c r="E34" s="70">
        <v>0</v>
      </c>
      <c r="F34" s="90">
        <f t="shared" si="8"/>
        <v>5708</v>
      </c>
    </row>
    <row r="35" spans="1:6" x14ac:dyDescent="0.25">
      <c r="A35" s="176"/>
      <c r="B35" s="50" t="s">
        <v>59</v>
      </c>
      <c r="C35" s="71">
        <v>8826</v>
      </c>
      <c r="D35" s="70">
        <v>1110</v>
      </c>
      <c r="E35" s="68">
        <v>122</v>
      </c>
      <c r="F35" s="90">
        <f t="shared" si="8"/>
        <v>10058</v>
      </c>
    </row>
    <row r="36" spans="1:6" x14ac:dyDescent="0.25">
      <c r="A36" s="177"/>
      <c r="B36" s="50" t="s">
        <v>25</v>
      </c>
      <c r="C36" s="71">
        <v>2481</v>
      </c>
      <c r="D36" s="70">
        <v>1071</v>
      </c>
      <c r="E36" s="68">
        <v>0</v>
      </c>
      <c r="F36" s="90">
        <f t="shared" si="8"/>
        <v>3552</v>
      </c>
    </row>
    <row r="37" spans="1:6" x14ac:dyDescent="0.25">
      <c r="A37" s="60"/>
      <c r="B37" s="56" t="s">
        <v>29</v>
      </c>
      <c r="C37" s="72">
        <f>C29+C30+C31+C32+C33+C34+C35+C36</f>
        <v>36260</v>
      </c>
      <c r="D37" s="73">
        <f t="shared" ref="D37:F37" si="9">D29+D30+D31+D32+D33+D34+D35+D36</f>
        <v>6762</v>
      </c>
      <c r="E37" s="73">
        <f t="shared" si="9"/>
        <v>122</v>
      </c>
      <c r="F37" s="89">
        <f t="shared" si="9"/>
        <v>43144</v>
      </c>
    </row>
    <row r="38" spans="1:6" x14ac:dyDescent="0.25">
      <c r="A38" s="175" t="s">
        <v>51</v>
      </c>
      <c r="B38" s="5" t="s">
        <v>31</v>
      </c>
      <c r="C38" s="71">
        <v>6576</v>
      </c>
      <c r="D38" s="70">
        <v>193</v>
      </c>
      <c r="E38" s="70">
        <v>0</v>
      </c>
      <c r="F38" s="90">
        <f>C38+D38+E38</f>
        <v>6769</v>
      </c>
    </row>
    <row r="39" spans="1:6" x14ac:dyDescent="0.25">
      <c r="A39" s="176"/>
      <c r="B39" s="5" t="s">
        <v>32</v>
      </c>
      <c r="C39" s="71">
        <v>13440</v>
      </c>
      <c r="D39" s="70">
        <v>174</v>
      </c>
      <c r="E39" s="70">
        <v>0</v>
      </c>
      <c r="F39" s="90">
        <f t="shared" ref="F39:F49" si="10">C39+D39+E39</f>
        <v>13614</v>
      </c>
    </row>
    <row r="40" spans="1:6" x14ac:dyDescent="0.25">
      <c r="A40" s="176"/>
      <c r="B40" s="50" t="s">
        <v>33</v>
      </c>
      <c r="C40" s="71">
        <v>13347</v>
      </c>
      <c r="D40" s="70">
        <v>225</v>
      </c>
      <c r="E40" s="70">
        <v>0</v>
      </c>
      <c r="F40" s="90">
        <f t="shared" si="10"/>
        <v>13572</v>
      </c>
    </row>
    <row r="41" spans="1:6" x14ac:dyDescent="0.25">
      <c r="A41" s="176"/>
      <c r="B41" s="50" t="s">
        <v>34</v>
      </c>
      <c r="C41" s="71">
        <v>8658</v>
      </c>
      <c r="D41" s="70">
        <v>672</v>
      </c>
      <c r="E41" s="70">
        <v>0</v>
      </c>
      <c r="F41" s="90">
        <f t="shared" si="10"/>
        <v>9330</v>
      </c>
    </row>
    <row r="42" spans="1:6" x14ac:dyDescent="0.25">
      <c r="A42" s="176"/>
      <c r="B42" s="50" t="s">
        <v>74</v>
      </c>
      <c r="C42" s="71">
        <v>6192</v>
      </c>
      <c r="D42" s="70">
        <v>0</v>
      </c>
      <c r="E42" s="70">
        <v>0</v>
      </c>
      <c r="F42" s="90">
        <f t="shared" si="10"/>
        <v>6192</v>
      </c>
    </row>
    <row r="43" spans="1:6" x14ac:dyDescent="0.25">
      <c r="A43" s="176"/>
      <c r="B43" s="5" t="s">
        <v>36</v>
      </c>
      <c r="C43" s="71">
        <v>10341</v>
      </c>
      <c r="D43" s="70">
        <v>0</v>
      </c>
      <c r="E43" s="70">
        <v>0</v>
      </c>
      <c r="F43" s="90">
        <f t="shared" si="10"/>
        <v>10341</v>
      </c>
    </row>
    <row r="44" spans="1:6" x14ac:dyDescent="0.25">
      <c r="A44" s="176"/>
      <c r="B44" s="5" t="s">
        <v>37</v>
      </c>
      <c r="C44" s="71">
        <v>15199</v>
      </c>
      <c r="D44" s="68">
        <v>425</v>
      </c>
      <c r="E44" s="70">
        <v>0</v>
      </c>
      <c r="F44" s="90">
        <f t="shared" si="10"/>
        <v>15624</v>
      </c>
    </row>
    <row r="45" spans="1:6" x14ac:dyDescent="0.25">
      <c r="A45" s="176"/>
      <c r="B45" s="5" t="s">
        <v>38</v>
      </c>
      <c r="C45" s="71">
        <v>156</v>
      </c>
      <c r="D45" s="68">
        <v>1095</v>
      </c>
      <c r="E45" s="70">
        <v>0</v>
      </c>
      <c r="F45" s="90">
        <f t="shared" si="10"/>
        <v>1251</v>
      </c>
    </row>
    <row r="46" spans="1:6" x14ac:dyDescent="0.25">
      <c r="A46" s="176"/>
      <c r="B46" s="5" t="s">
        <v>60</v>
      </c>
      <c r="C46" s="71">
        <v>1360</v>
      </c>
      <c r="D46" s="68">
        <v>213</v>
      </c>
      <c r="E46" s="70">
        <v>0</v>
      </c>
      <c r="F46" s="90">
        <f t="shared" si="10"/>
        <v>1573</v>
      </c>
    </row>
    <row r="47" spans="1:6" x14ac:dyDescent="0.25">
      <c r="A47" s="176"/>
      <c r="B47" s="5" t="s">
        <v>57</v>
      </c>
      <c r="C47" s="71">
        <v>8766</v>
      </c>
      <c r="D47" s="68">
        <v>279</v>
      </c>
      <c r="E47" s="70">
        <v>0</v>
      </c>
      <c r="F47" s="90">
        <f t="shared" si="10"/>
        <v>9045</v>
      </c>
    </row>
    <row r="48" spans="1:6" x14ac:dyDescent="0.25">
      <c r="A48" s="176"/>
      <c r="B48" s="5" t="s">
        <v>39</v>
      </c>
      <c r="C48" s="71">
        <v>16621</v>
      </c>
      <c r="D48" s="68">
        <v>81</v>
      </c>
      <c r="E48" s="71">
        <v>0</v>
      </c>
      <c r="F48" s="90">
        <f t="shared" si="10"/>
        <v>16702</v>
      </c>
    </row>
    <row r="49" spans="1:10" x14ac:dyDescent="0.25">
      <c r="A49" s="177"/>
      <c r="B49" s="44" t="s">
        <v>7</v>
      </c>
      <c r="C49" s="72">
        <f>C38+C39+C40+C41+C42+C43+C44+C45+C46+C47+C48</f>
        <v>100656</v>
      </c>
      <c r="D49" s="73">
        <f t="shared" ref="D49:E49" si="11">D38+D39+D40+D41+D42+D43+D44+D45+D46+D47+D48</f>
        <v>3357</v>
      </c>
      <c r="E49" s="72">
        <f t="shared" si="11"/>
        <v>0</v>
      </c>
      <c r="F49" s="92">
        <f t="shared" si="10"/>
        <v>104013</v>
      </c>
    </row>
    <row r="50" spans="1:10" x14ac:dyDescent="0.25">
      <c r="A50" s="175" t="s">
        <v>52</v>
      </c>
      <c r="B50" s="50" t="s">
        <v>67</v>
      </c>
      <c r="C50" s="63">
        <v>19126</v>
      </c>
      <c r="D50" s="78">
        <v>422</v>
      </c>
      <c r="E50" s="78">
        <v>0</v>
      </c>
      <c r="F50" s="93">
        <f>C50+D50+E50</f>
        <v>19548</v>
      </c>
    </row>
    <row r="51" spans="1:10" x14ac:dyDescent="0.25">
      <c r="A51" s="176"/>
      <c r="B51" s="50" t="s">
        <v>40</v>
      </c>
      <c r="C51" s="69">
        <v>11052</v>
      </c>
      <c r="D51" s="68">
        <v>176</v>
      </c>
      <c r="E51" s="68">
        <v>0</v>
      </c>
      <c r="F51" s="88">
        <f>C51+D51+E51</f>
        <v>11228</v>
      </c>
    </row>
    <row r="52" spans="1:10" x14ac:dyDescent="0.25">
      <c r="A52" s="176"/>
      <c r="B52" s="50" t="s">
        <v>41</v>
      </c>
      <c r="C52" s="69">
        <v>11735</v>
      </c>
      <c r="D52" s="68">
        <v>165</v>
      </c>
      <c r="E52" s="68">
        <v>0</v>
      </c>
      <c r="F52" s="88">
        <f>C52+D52+E52</f>
        <v>11900</v>
      </c>
    </row>
    <row r="53" spans="1:10" x14ac:dyDescent="0.25">
      <c r="A53" s="176"/>
      <c r="B53" s="50" t="s">
        <v>43</v>
      </c>
      <c r="C53" s="69">
        <v>18479</v>
      </c>
      <c r="D53" s="68">
        <v>324</v>
      </c>
      <c r="E53" s="68">
        <v>0</v>
      </c>
      <c r="F53" s="88">
        <f>C53+D53+E53</f>
        <v>18803</v>
      </c>
    </row>
    <row r="54" spans="1:10" x14ac:dyDescent="0.25">
      <c r="A54" s="176"/>
      <c r="B54" s="50" t="s">
        <v>75</v>
      </c>
      <c r="C54" s="69">
        <v>152</v>
      </c>
      <c r="D54" s="68">
        <v>187</v>
      </c>
      <c r="E54" s="68">
        <v>0</v>
      </c>
      <c r="F54" s="88">
        <f t="shared" ref="F54:F55" si="12">C54+D54+E54</f>
        <v>339</v>
      </c>
    </row>
    <row r="55" spans="1:10" x14ac:dyDescent="0.25">
      <c r="A55" s="176"/>
      <c r="B55" s="50" t="s">
        <v>42</v>
      </c>
      <c r="C55" s="61">
        <v>2164</v>
      </c>
      <c r="D55" s="75"/>
      <c r="E55" s="75">
        <v>0</v>
      </c>
      <c r="F55" s="62">
        <f t="shared" si="12"/>
        <v>2164</v>
      </c>
    </row>
    <row r="56" spans="1:10" x14ac:dyDescent="0.25">
      <c r="A56" s="177"/>
      <c r="B56" s="49" t="s">
        <v>29</v>
      </c>
      <c r="C56" s="79">
        <f>C50+C51+C52+C53+C54+C55</f>
        <v>62708</v>
      </c>
      <c r="D56" s="79">
        <f t="shared" ref="D56:F56" si="13">D50+D51+D52+D53+D54+D55</f>
        <v>1274</v>
      </c>
      <c r="E56" s="69">
        <f t="shared" si="13"/>
        <v>0</v>
      </c>
      <c r="F56" s="94">
        <f t="shared" si="13"/>
        <v>63982</v>
      </c>
    </row>
    <row r="57" spans="1:10" x14ac:dyDescent="0.25">
      <c r="A57" s="95" t="s">
        <v>71</v>
      </c>
      <c r="B57" s="54" t="s">
        <v>44</v>
      </c>
      <c r="C57" s="64">
        <v>2316</v>
      </c>
      <c r="D57" s="64">
        <v>24</v>
      </c>
      <c r="E57" s="64">
        <v>0</v>
      </c>
      <c r="F57" s="96">
        <f>C57+D57+E57</f>
        <v>2340</v>
      </c>
    </row>
    <row r="58" spans="1:10" x14ac:dyDescent="0.25">
      <c r="A58" s="97"/>
      <c r="B58" s="58" t="s">
        <v>7</v>
      </c>
      <c r="C58" s="80">
        <v>2316</v>
      </c>
      <c r="D58" s="80">
        <v>24</v>
      </c>
      <c r="E58" s="65">
        <v>0</v>
      </c>
      <c r="F58" s="98">
        <f>C58+D58+E58</f>
        <v>2340</v>
      </c>
    </row>
    <row r="59" spans="1:10" s="1" customFormat="1" ht="15.75" thickBot="1" x14ac:dyDescent="0.3">
      <c r="A59" s="99"/>
      <c r="B59" s="100" t="s">
        <v>76</v>
      </c>
      <c r="C59" s="101">
        <f>C58+C56+C49+C37+C28+C22+C16+C10</f>
        <v>279111</v>
      </c>
      <c r="D59" s="101">
        <f>D58+D56+D49+D37+D28+D22+D16+D10</f>
        <v>20743</v>
      </c>
      <c r="E59" s="101">
        <f>E58+E56+E49+E37+E28+E22+E16+E10</f>
        <v>1324</v>
      </c>
      <c r="F59" s="102">
        <f>F10+F16+F22+F28+F37+F49+F56+F58</f>
        <v>301178</v>
      </c>
    </row>
    <row r="61" spans="1:10" x14ac:dyDescent="0.25">
      <c r="A61" s="66" t="s">
        <v>80</v>
      </c>
      <c r="C61" s="46"/>
      <c r="D61" s="45"/>
      <c r="E61" s="46"/>
      <c r="F61" s="46"/>
    </row>
    <row r="62" spans="1:10" x14ac:dyDescent="0.25">
      <c r="A62" s="66" t="s">
        <v>81</v>
      </c>
      <c r="C62" s="46"/>
      <c r="D62" s="46"/>
      <c r="E62" s="46"/>
      <c r="F62" s="46"/>
    </row>
    <row r="63" spans="1:10" x14ac:dyDescent="0.25">
      <c r="A63" s="66" t="s">
        <v>82</v>
      </c>
      <c r="C63" s="46"/>
      <c r="D63" s="46"/>
      <c r="E63" s="46"/>
      <c r="F63" s="46"/>
    </row>
    <row r="64" spans="1:10" x14ac:dyDescent="0.25">
      <c r="A64" s="174" t="s">
        <v>83</v>
      </c>
      <c r="B64" s="174"/>
      <c r="C64" s="174"/>
      <c r="D64" s="174"/>
      <c r="E64" s="174"/>
      <c r="F64" s="174"/>
      <c r="G64" s="174"/>
      <c r="H64" s="174"/>
      <c r="I64" s="174"/>
      <c r="J64" s="174"/>
    </row>
    <row r="65" spans="1:5" x14ac:dyDescent="0.25">
      <c r="A65" s="67"/>
      <c r="B65" s="46"/>
      <c r="C65" s="46"/>
      <c r="D65" s="46"/>
      <c r="E65" s="46"/>
    </row>
  </sheetData>
  <mergeCells count="8">
    <mergeCell ref="A64:J64"/>
    <mergeCell ref="A38:A49"/>
    <mergeCell ref="A50:A56"/>
    <mergeCell ref="A4:A10"/>
    <mergeCell ref="A11:A16"/>
    <mergeCell ref="A17:A22"/>
    <mergeCell ref="A23:A28"/>
    <mergeCell ref="A29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9"/>
  <sheetViews>
    <sheetView tabSelected="1" zoomScale="85" zoomScaleNormal="85" workbookViewId="0">
      <pane xSplit="2" ySplit="4" topLeftCell="C5" activePane="bottomRight" state="frozen"/>
      <selection activeCell="C3" sqref="C3:F3"/>
      <selection pane="topRight" activeCell="C3" sqref="C3:F3"/>
      <selection pane="bottomLeft" activeCell="C3" sqref="C3:F3"/>
      <selection pane="bottomRight" activeCell="A2" sqref="A2"/>
    </sheetView>
  </sheetViews>
  <sheetFormatPr defaultRowHeight="15" x14ac:dyDescent="0.25"/>
  <cols>
    <col min="1" max="1" width="37.5703125" customWidth="1"/>
    <col min="2" max="2" width="47" bestFit="1" customWidth="1"/>
    <col min="3" max="4" width="8.7109375" bestFit="1" customWidth="1"/>
    <col min="5" max="5" width="8" bestFit="1" customWidth="1"/>
    <col min="6" max="8" width="8.7109375" bestFit="1" customWidth="1"/>
    <col min="9" max="9" width="8" bestFit="1" customWidth="1"/>
    <col min="10" max="12" width="8.7109375" bestFit="1" customWidth="1"/>
    <col min="13" max="13" width="8" bestFit="1" customWidth="1"/>
    <col min="14" max="16" width="8.7109375" bestFit="1" customWidth="1"/>
    <col min="17" max="17" width="8" bestFit="1" customWidth="1"/>
    <col min="18" max="18" width="8.7109375" bestFit="1" customWidth="1"/>
    <col min="19" max="19" width="9.7109375" bestFit="1" customWidth="1"/>
    <col min="20" max="20" width="8.7109375" bestFit="1" customWidth="1"/>
    <col min="21" max="21" width="8" bestFit="1" customWidth="1"/>
    <col min="22" max="22" width="9.7109375" bestFit="1" customWidth="1"/>
  </cols>
  <sheetData>
    <row r="1" spans="1:22" ht="18.75" x14ac:dyDescent="0.25">
      <c r="A1" s="190" t="s">
        <v>117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213"/>
      <c r="P1" s="213"/>
      <c r="Q1" s="213"/>
      <c r="R1" s="213"/>
      <c r="S1" s="213"/>
      <c r="T1" s="213"/>
      <c r="U1" s="213"/>
      <c r="V1" s="213"/>
    </row>
    <row r="2" spans="1:22" ht="19.5" thickBot="1" x14ac:dyDescent="0.3">
      <c r="A2" s="155"/>
      <c r="B2" s="150"/>
      <c r="C2" s="150"/>
      <c r="D2" s="150"/>
      <c r="E2" s="150"/>
      <c r="F2" s="150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1:22" ht="15.75" customHeight="1" thickBot="1" x14ac:dyDescent="0.3">
      <c r="A3" s="107" t="s">
        <v>47</v>
      </c>
      <c r="B3" s="106"/>
      <c r="C3" s="186" t="s">
        <v>84</v>
      </c>
      <c r="D3" s="186"/>
      <c r="E3" s="186"/>
      <c r="F3" s="187"/>
      <c r="G3" s="186" t="s">
        <v>99</v>
      </c>
      <c r="H3" s="186"/>
      <c r="I3" s="186"/>
      <c r="J3" s="187"/>
      <c r="K3" s="186" t="s">
        <v>103</v>
      </c>
      <c r="L3" s="186"/>
      <c r="M3" s="186"/>
      <c r="N3" s="187"/>
      <c r="O3" s="186" t="s">
        <v>110</v>
      </c>
      <c r="P3" s="186"/>
      <c r="Q3" s="186"/>
      <c r="R3" s="187"/>
      <c r="S3" s="186" t="s">
        <v>113</v>
      </c>
      <c r="T3" s="186"/>
      <c r="U3" s="186"/>
      <c r="V3" s="187"/>
    </row>
    <row r="4" spans="1:22" ht="15.75" thickBot="1" x14ac:dyDescent="0.3">
      <c r="A4" s="191" t="s">
        <v>104</v>
      </c>
      <c r="B4" s="106" t="s">
        <v>48</v>
      </c>
      <c r="C4" s="105" t="s">
        <v>93</v>
      </c>
      <c r="D4" s="103" t="s">
        <v>94</v>
      </c>
      <c r="E4" s="104" t="s">
        <v>95</v>
      </c>
      <c r="F4" s="108" t="s">
        <v>30</v>
      </c>
      <c r="G4" s="105" t="s">
        <v>93</v>
      </c>
      <c r="H4" s="103" t="s">
        <v>94</v>
      </c>
      <c r="I4" s="104" t="s">
        <v>95</v>
      </c>
      <c r="J4" s="108" t="s">
        <v>30</v>
      </c>
      <c r="K4" s="105" t="s">
        <v>93</v>
      </c>
      <c r="L4" s="103" t="s">
        <v>94</v>
      </c>
      <c r="M4" s="104" t="s">
        <v>95</v>
      </c>
      <c r="N4" s="108" t="s">
        <v>30</v>
      </c>
      <c r="O4" s="105" t="s">
        <v>93</v>
      </c>
      <c r="P4" s="103" t="s">
        <v>94</v>
      </c>
      <c r="Q4" s="104" t="s">
        <v>95</v>
      </c>
      <c r="R4" s="108" t="s">
        <v>30</v>
      </c>
      <c r="S4" s="105" t="s">
        <v>93</v>
      </c>
      <c r="T4" s="103" t="s">
        <v>94</v>
      </c>
      <c r="U4" s="104" t="s">
        <v>95</v>
      </c>
      <c r="V4" s="108" t="s">
        <v>30</v>
      </c>
    </row>
    <row r="5" spans="1:22" ht="15" customHeight="1" x14ac:dyDescent="0.25">
      <c r="A5" s="192"/>
      <c r="B5" s="134" t="s">
        <v>54</v>
      </c>
      <c r="C5" s="128">
        <v>1680</v>
      </c>
      <c r="D5" s="109">
        <v>363</v>
      </c>
      <c r="E5" s="110">
        <v>0</v>
      </c>
      <c r="F5" s="111">
        <f>C5+D5+E5</f>
        <v>2043</v>
      </c>
      <c r="G5" s="128">
        <v>1143</v>
      </c>
      <c r="H5" s="109">
        <v>264</v>
      </c>
      <c r="I5" s="110">
        <v>0</v>
      </c>
      <c r="J5" s="111">
        <f>G5+H5+I5</f>
        <v>1407</v>
      </c>
      <c r="K5" s="128">
        <v>1293</v>
      </c>
      <c r="L5" s="109">
        <v>297</v>
      </c>
      <c r="M5" s="110">
        <v>0</v>
      </c>
      <c r="N5" s="111">
        <f>K5+L5+M5</f>
        <v>1590</v>
      </c>
      <c r="O5" s="128">
        <v>1221</v>
      </c>
      <c r="P5" s="109">
        <v>606</v>
      </c>
      <c r="Q5" s="110">
        <v>0</v>
      </c>
      <c r="R5" s="111">
        <f>O5+P5+Q5</f>
        <v>1827</v>
      </c>
      <c r="S5" s="128">
        <v>2142</v>
      </c>
      <c r="T5" s="109">
        <v>504</v>
      </c>
      <c r="U5" s="110">
        <v>0</v>
      </c>
      <c r="V5" s="111">
        <f>S5+T5+U5</f>
        <v>2646</v>
      </c>
    </row>
    <row r="6" spans="1:22" x14ac:dyDescent="0.25">
      <c r="A6" s="192"/>
      <c r="B6" s="135" t="s">
        <v>3</v>
      </c>
      <c r="C6" s="129">
        <v>1110</v>
      </c>
      <c r="D6" s="112">
        <v>471</v>
      </c>
      <c r="E6" s="113">
        <v>0</v>
      </c>
      <c r="F6" s="114">
        <f t="shared" ref="F6:F11" si="0">C6+D6+E6</f>
        <v>1581</v>
      </c>
      <c r="G6" s="129">
        <v>1245</v>
      </c>
      <c r="H6" s="112">
        <v>462</v>
      </c>
      <c r="I6" s="113">
        <v>0</v>
      </c>
      <c r="J6" s="114">
        <f t="shared" ref="J6:J11" si="1">G6+H6+I6</f>
        <v>1707</v>
      </c>
      <c r="K6" s="129">
        <v>1533</v>
      </c>
      <c r="L6" s="112">
        <v>546</v>
      </c>
      <c r="M6" s="113">
        <v>0</v>
      </c>
      <c r="N6" s="114">
        <f t="shared" ref="N6:N11" si="2">K6+L6+M6</f>
        <v>2079</v>
      </c>
      <c r="O6" s="129">
        <v>1611</v>
      </c>
      <c r="P6" s="112">
        <v>534</v>
      </c>
      <c r="Q6" s="113">
        <v>0</v>
      </c>
      <c r="R6" s="114">
        <f t="shared" ref="R6:R11" si="3">O6+P6+Q6</f>
        <v>2145</v>
      </c>
      <c r="S6" s="129">
        <v>2115</v>
      </c>
      <c r="T6" s="112">
        <v>2028</v>
      </c>
      <c r="U6" s="113">
        <v>0</v>
      </c>
      <c r="V6" s="114">
        <f t="shared" ref="V6:V10" si="4">S6+T6+U6</f>
        <v>4143</v>
      </c>
    </row>
    <row r="7" spans="1:22" x14ac:dyDescent="0.25">
      <c r="A7" s="192"/>
      <c r="B7" s="135" t="s">
        <v>88</v>
      </c>
      <c r="C7" s="129">
        <v>411</v>
      </c>
      <c r="D7" s="112">
        <v>0</v>
      </c>
      <c r="E7" s="113">
        <v>0</v>
      </c>
      <c r="F7" s="114">
        <f t="shared" si="0"/>
        <v>411</v>
      </c>
      <c r="G7" s="129">
        <v>903</v>
      </c>
      <c r="H7" s="112">
        <v>39</v>
      </c>
      <c r="I7" s="113">
        <v>0</v>
      </c>
      <c r="J7" s="114">
        <f t="shared" si="1"/>
        <v>942</v>
      </c>
      <c r="K7" s="129">
        <v>1032</v>
      </c>
      <c r="L7" s="112">
        <v>6</v>
      </c>
      <c r="M7" s="113">
        <v>0</v>
      </c>
      <c r="N7" s="114">
        <f t="shared" si="2"/>
        <v>1038</v>
      </c>
      <c r="O7" s="129">
        <v>1317</v>
      </c>
      <c r="P7" s="112">
        <v>132</v>
      </c>
      <c r="Q7" s="113">
        <v>0</v>
      </c>
      <c r="R7" s="114">
        <f t="shared" si="3"/>
        <v>1449</v>
      </c>
      <c r="S7" s="129">
        <v>1311</v>
      </c>
      <c r="T7" s="112">
        <v>183</v>
      </c>
      <c r="U7" s="113">
        <v>0</v>
      </c>
      <c r="V7" s="114">
        <f t="shared" si="4"/>
        <v>1494</v>
      </c>
    </row>
    <row r="8" spans="1:22" x14ac:dyDescent="0.25">
      <c r="A8" s="192"/>
      <c r="B8" s="135" t="s">
        <v>4</v>
      </c>
      <c r="C8" s="129">
        <v>2658</v>
      </c>
      <c r="D8" s="112">
        <v>801</v>
      </c>
      <c r="E8" s="113">
        <v>27</v>
      </c>
      <c r="F8" s="114">
        <f t="shared" si="0"/>
        <v>3486</v>
      </c>
      <c r="G8" s="129">
        <v>2373</v>
      </c>
      <c r="H8" s="112">
        <v>561</v>
      </c>
      <c r="I8" s="113">
        <v>66</v>
      </c>
      <c r="J8" s="114">
        <f t="shared" si="1"/>
        <v>3000</v>
      </c>
      <c r="K8" s="129">
        <v>2583</v>
      </c>
      <c r="L8" s="112">
        <v>618</v>
      </c>
      <c r="M8" s="113">
        <v>15</v>
      </c>
      <c r="N8" s="114">
        <f t="shared" si="2"/>
        <v>3216</v>
      </c>
      <c r="O8" s="129">
        <v>2475</v>
      </c>
      <c r="P8" s="112">
        <v>843</v>
      </c>
      <c r="Q8" s="113">
        <v>21</v>
      </c>
      <c r="R8" s="114">
        <f t="shared" si="3"/>
        <v>3339</v>
      </c>
      <c r="S8" s="129">
        <v>3262</v>
      </c>
      <c r="T8" s="112">
        <v>1044</v>
      </c>
      <c r="U8" s="113">
        <v>48</v>
      </c>
      <c r="V8" s="114">
        <f t="shared" si="4"/>
        <v>4354</v>
      </c>
    </row>
    <row r="9" spans="1:22" x14ac:dyDescent="0.25">
      <c r="A9" s="192"/>
      <c r="B9" s="135" t="s">
        <v>5</v>
      </c>
      <c r="C9" s="129">
        <v>1149</v>
      </c>
      <c r="D9" s="112">
        <v>879</v>
      </c>
      <c r="E9" s="113">
        <v>0</v>
      </c>
      <c r="F9" s="114">
        <f t="shared" si="0"/>
        <v>2028</v>
      </c>
      <c r="G9" s="129">
        <v>876</v>
      </c>
      <c r="H9" s="112">
        <v>717</v>
      </c>
      <c r="I9" s="113">
        <v>0</v>
      </c>
      <c r="J9" s="114">
        <f t="shared" si="1"/>
        <v>1593</v>
      </c>
      <c r="K9" s="129">
        <v>1191</v>
      </c>
      <c r="L9" s="112">
        <v>552</v>
      </c>
      <c r="M9" s="113">
        <v>0</v>
      </c>
      <c r="N9" s="114">
        <f t="shared" si="2"/>
        <v>1743</v>
      </c>
      <c r="O9" s="129">
        <v>1083</v>
      </c>
      <c r="P9" s="112">
        <v>471</v>
      </c>
      <c r="Q9" s="113">
        <v>3</v>
      </c>
      <c r="R9" s="114">
        <f t="shared" si="3"/>
        <v>1557</v>
      </c>
      <c r="S9" s="129">
        <v>1431</v>
      </c>
      <c r="T9" s="112">
        <v>582</v>
      </c>
      <c r="U9" s="113">
        <v>0</v>
      </c>
      <c r="V9" s="114">
        <f t="shared" si="4"/>
        <v>2013</v>
      </c>
    </row>
    <row r="10" spans="1:22" x14ac:dyDescent="0.25">
      <c r="A10" s="192"/>
      <c r="B10" s="136" t="s">
        <v>6</v>
      </c>
      <c r="C10" s="151">
        <v>1389</v>
      </c>
      <c r="D10" s="112">
        <v>423</v>
      </c>
      <c r="E10" s="113">
        <v>0</v>
      </c>
      <c r="F10" s="114">
        <f t="shared" si="0"/>
        <v>1812</v>
      </c>
      <c r="G10" s="129">
        <v>1293</v>
      </c>
      <c r="H10" s="112">
        <v>366</v>
      </c>
      <c r="I10" s="113">
        <v>0</v>
      </c>
      <c r="J10" s="114">
        <f t="shared" si="1"/>
        <v>1659</v>
      </c>
      <c r="K10" s="129">
        <v>1884</v>
      </c>
      <c r="L10" s="112">
        <v>522</v>
      </c>
      <c r="M10" s="113">
        <v>0</v>
      </c>
      <c r="N10" s="114">
        <f t="shared" si="2"/>
        <v>2406</v>
      </c>
      <c r="O10" s="151">
        <v>1398</v>
      </c>
      <c r="P10" s="112">
        <v>495</v>
      </c>
      <c r="Q10" s="113">
        <v>0</v>
      </c>
      <c r="R10" s="114">
        <f t="shared" si="3"/>
        <v>1893</v>
      </c>
      <c r="S10" s="129">
        <v>2130</v>
      </c>
      <c r="T10" s="112">
        <v>1086</v>
      </c>
      <c r="U10" s="113">
        <v>0</v>
      </c>
      <c r="V10" s="114">
        <f t="shared" si="4"/>
        <v>3216</v>
      </c>
    </row>
    <row r="11" spans="1:22" ht="15.75" thickBot="1" x14ac:dyDescent="0.3">
      <c r="A11" s="192"/>
      <c r="B11" s="144" t="s">
        <v>100</v>
      </c>
      <c r="C11" s="133">
        <v>0</v>
      </c>
      <c r="D11" s="124">
        <v>0</v>
      </c>
      <c r="E11" s="125">
        <v>0</v>
      </c>
      <c r="F11" s="126">
        <f t="shared" si="0"/>
        <v>0</v>
      </c>
      <c r="G11" s="133">
        <v>0</v>
      </c>
      <c r="H11" s="124">
        <v>0</v>
      </c>
      <c r="I11" s="125">
        <v>0</v>
      </c>
      <c r="J11" s="126">
        <v>0</v>
      </c>
      <c r="K11" s="133">
        <v>0</v>
      </c>
      <c r="L11" s="124">
        <v>0</v>
      </c>
      <c r="M11" s="125">
        <v>0</v>
      </c>
      <c r="N11" s="126">
        <v>0</v>
      </c>
      <c r="O11" s="133">
        <v>0</v>
      </c>
      <c r="P11" s="124">
        <v>0</v>
      </c>
      <c r="Q11" s="125">
        <v>0</v>
      </c>
      <c r="R11" s="126">
        <f t="shared" si="3"/>
        <v>0</v>
      </c>
      <c r="S11" s="133">
        <v>15</v>
      </c>
      <c r="T11" s="124">
        <v>0</v>
      </c>
      <c r="U11" s="125">
        <v>0</v>
      </c>
      <c r="V11" s="126">
        <v>15</v>
      </c>
    </row>
    <row r="12" spans="1:22" ht="15.75" thickBot="1" x14ac:dyDescent="0.3">
      <c r="A12" s="193"/>
      <c r="B12" s="106" t="s">
        <v>7</v>
      </c>
      <c r="C12" s="131">
        <f>C5+C6+C7+C8+C9+C10</f>
        <v>8397</v>
      </c>
      <c r="D12" s="118">
        <f>SUM(D5:D11)</f>
        <v>2937</v>
      </c>
      <c r="E12" s="119">
        <f t="shared" ref="E12:F12" si="5">E5+E6+E7+E8+E9+E10</f>
        <v>27</v>
      </c>
      <c r="F12" s="120">
        <f t="shared" si="5"/>
        <v>11361</v>
      </c>
      <c r="G12" s="131">
        <f>G5+G6+G7+G8+G9+G10</f>
        <v>7833</v>
      </c>
      <c r="H12" s="118">
        <f>SUM(H5:H11)</f>
        <v>2409</v>
      </c>
      <c r="I12" s="119">
        <f t="shared" ref="I12:J12" si="6">I5+I6+I7+I8+I9+I10</f>
        <v>66</v>
      </c>
      <c r="J12" s="120">
        <f t="shared" si="6"/>
        <v>10308</v>
      </c>
      <c r="K12" s="131">
        <f>K5+K6+K7+K8+K9+K10</f>
        <v>9516</v>
      </c>
      <c r="L12" s="118">
        <f>SUM(L5:L11)</f>
        <v>2541</v>
      </c>
      <c r="M12" s="119">
        <f t="shared" ref="M12:N12" si="7">M5+M6+M7+M8+M9+M10</f>
        <v>15</v>
      </c>
      <c r="N12" s="120">
        <f t="shared" si="7"/>
        <v>12072</v>
      </c>
      <c r="O12" s="131">
        <f>O5+O6+O7+O8+O9+O10</f>
        <v>9105</v>
      </c>
      <c r="P12" s="118">
        <f>SUM(P5:P11)</f>
        <v>3081</v>
      </c>
      <c r="Q12" s="119">
        <f t="shared" ref="Q12:R12" si="8">Q5+Q6+Q7+Q8+Q9+Q10</f>
        <v>24</v>
      </c>
      <c r="R12" s="120">
        <f t="shared" si="8"/>
        <v>12210</v>
      </c>
      <c r="S12" s="131">
        <f>S5+S6+S7+S8+S9+S10+S11</f>
        <v>12406</v>
      </c>
      <c r="T12" s="118">
        <f>SUM(T5:T11)</f>
        <v>5427</v>
      </c>
      <c r="U12" s="119">
        <f t="shared" ref="U12" si="9">U5+U6+U7+U8+U9+U10</f>
        <v>48</v>
      </c>
      <c r="V12" s="120">
        <f>V5+V6+V7+V8+V9+V10+V11</f>
        <v>17881</v>
      </c>
    </row>
    <row r="13" spans="1:22" x14ac:dyDescent="0.25">
      <c r="A13" s="196" t="s">
        <v>92</v>
      </c>
      <c r="B13" s="137" t="s">
        <v>8</v>
      </c>
      <c r="C13" s="132">
        <v>1605</v>
      </c>
      <c r="D13" s="121">
        <v>213</v>
      </c>
      <c r="E13" s="122">
        <v>54</v>
      </c>
      <c r="F13" s="123">
        <f>C13+D13+E13</f>
        <v>1872</v>
      </c>
      <c r="G13" s="132">
        <v>1986</v>
      </c>
      <c r="H13" s="121">
        <v>282</v>
      </c>
      <c r="I13" s="122">
        <v>15</v>
      </c>
      <c r="J13" s="123">
        <f>G13+H13+I13</f>
        <v>2283</v>
      </c>
      <c r="K13" s="132">
        <v>1155</v>
      </c>
      <c r="L13" s="121">
        <v>357</v>
      </c>
      <c r="M13" s="122">
        <v>0</v>
      </c>
      <c r="N13" s="123">
        <f>K13+L13+M13</f>
        <v>1512</v>
      </c>
      <c r="O13" s="132">
        <v>1128</v>
      </c>
      <c r="P13" s="121">
        <v>501</v>
      </c>
      <c r="Q13" s="122">
        <v>87</v>
      </c>
      <c r="R13" s="123">
        <f>O13+P13+Q13</f>
        <v>1716</v>
      </c>
      <c r="S13" s="132">
        <v>1836</v>
      </c>
      <c r="T13" s="121">
        <v>306</v>
      </c>
      <c r="U13" s="122">
        <v>60</v>
      </c>
      <c r="V13" s="123">
        <f>S13+T13+U13</f>
        <v>2202</v>
      </c>
    </row>
    <row r="14" spans="1:22" x14ac:dyDescent="0.25">
      <c r="A14" s="192"/>
      <c r="B14" s="158" t="s">
        <v>101</v>
      </c>
      <c r="C14" s="129">
        <v>0</v>
      </c>
      <c r="D14" s="112">
        <v>837</v>
      </c>
      <c r="E14" s="113">
        <v>0</v>
      </c>
      <c r="F14" s="114">
        <f t="shared" ref="F14:F17" si="10">C14+D14+E14</f>
        <v>837</v>
      </c>
      <c r="G14" s="129">
        <v>0</v>
      </c>
      <c r="H14" s="112">
        <v>912</v>
      </c>
      <c r="I14" s="113">
        <v>0</v>
      </c>
      <c r="J14" s="114">
        <f t="shared" ref="J14:J17" si="11">G14+H14+I14</f>
        <v>912</v>
      </c>
      <c r="K14" s="129">
        <v>0</v>
      </c>
      <c r="L14" s="112">
        <v>1098</v>
      </c>
      <c r="M14" s="113">
        <v>0</v>
      </c>
      <c r="N14" s="114">
        <f t="shared" ref="N14:N17" si="12">K14+L14+M14</f>
        <v>1098</v>
      </c>
      <c r="O14" s="129">
        <v>0</v>
      </c>
      <c r="P14" s="112">
        <v>1350</v>
      </c>
      <c r="Q14" s="113">
        <v>0</v>
      </c>
      <c r="R14" s="114">
        <f t="shared" ref="R14:R17" si="13">O14+P14+Q14</f>
        <v>1350</v>
      </c>
      <c r="S14" s="129">
        <v>0</v>
      </c>
      <c r="T14" s="112">
        <v>1425</v>
      </c>
      <c r="U14" s="113">
        <v>0</v>
      </c>
      <c r="V14" s="114">
        <f t="shared" ref="V14:V17" si="14">S14+T14+U14</f>
        <v>1425</v>
      </c>
    </row>
    <row r="15" spans="1:22" x14ac:dyDescent="0.25">
      <c r="A15" s="192"/>
      <c r="B15" s="135" t="s">
        <v>89</v>
      </c>
      <c r="C15" s="129">
        <v>687</v>
      </c>
      <c r="D15" s="112">
        <v>2430</v>
      </c>
      <c r="E15" s="113">
        <v>0</v>
      </c>
      <c r="F15" s="114">
        <f t="shared" si="10"/>
        <v>3117</v>
      </c>
      <c r="G15" s="129">
        <v>954</v>
      </c>
      <c r="H15" s="112">
        <v>2739</v>
      </c>
      <c r="I15" s="113">
        <v>0</v>
      </c>
      <c r="J15" s="114">
        <f t="shared" si="11"/>
        <v>3693</v>
      </c>
      <c r="K15" s="129">
        <v>903</v>
      </c>
      <c r="L15" s="112">
        <v>2334</v>
      </c>
      <c r="M15" s="113">
        <v>0</v>
      </c>
      <c r="N15" s="114">
        <f t="shared" si="12"/>
        <v>3237</v>
      </c>
      <c r="O15" s="129">
        <v>771</v>
      </c>
      <c r="P15" s="112">
        <v>1854</v>
      </c>
      <c r="Q15" s="113">
        <v>0</v>
      </c>
      <c r="R15" s="114">
        <f t="shared" si="13"/>
        <v>2625</v>
      </c>
      <c r="S15" s="129">
        <v>1056</v>
      </c>
      <c r="T15" s="112">
        <v>2016</v>
      </c>
      <c r="U15" s="113">
        <v>96</v>
      </c>
      <c r="V15" s="114">
        <f t="shared" si="14"/>
        <v>3168</v>
      </c>
    </row>
    <row r="16" spans="1:22" x14ac:dyDescent="0.25">
      <c r="A16" s="192"/>
      <c r="B16" s="135" t="s">
        <v>85</v>
      </c>
      <c r="C16" s="129">
        <v>0</v>
      </c>
      <c r="D16" s="112">
        <v>816</v>
      </c>
      <c r="E16" s="113">
        <v>225</v>
      </c>
      <c r="F16" s="114">
        <f t="shared" si="10"/>
        <v>1041</v>
      </c>
      <c r="G16" s="129">
        <v>0</v>
      </c>
      <c r="H16" s="112">
        <v>1584</v>
      </c>
      <c r="I16" s="113">
        <v>201</v>
      </c>
      <c r="J16" s="114">
        <f t="shared" si="11"/>
        <v>1785</v>
      </c>
      <c r="K16" s="129">
        <v>0</v>
      </c>
      <c r="L16" s="112">
        <v>1359</v>
      </c>
      <c r="M16" s="113">
        <v>150</v>
      </c>
      <c r="N16" s="114">
        <f t="shared" si="12"/>
        <v>1509</v>
      </c>
      <c r="O16" s="129">
        <v>0</v>
      </c>
      <c r="P16" s="112">
        <v>1815</v>
      </c>
      <c r="Q16" s="113">
        <v>282</v>
      </c>
      <c r="R16" s="114">
        <f t="shared" si="13"/>
        <v>2097</v>
      </c>
      <c r="S16" s="129">
        <v>0</v>
      </c>
      <c r="T16" s="112">
        <v>2298</v>
      </c>
      <c r="U16" s="113">
        <v>475</v>
      </c>
      <c r="V16" s="114">
        <f t="shared" si="14"/>
        <v>2773</v>
      </c>
    </row>
    <row r="17" spans="1:22" ht="15.75" thickBot="1" x14ac:dyDescent="0.3">
      <c r="A17" s="192"/>
      <c r="B17" s="136" t="s">
        <v>10</v>
      </c>
      <c r="C17" s="130">
        <v>726</v>
      </c>
      <c r="D17" s="115">
        <v>357</v>
      </c>
      <c r="E17" s="116">
        <v>238</v>
      </c>
      <c r="F17" s="117">
        <f t="shared" si="10"/>
        <v>1321</v>
      </c>
      <c r="G17" s="130">
        <v>623</v>
      </c>
      <c r="H17" s="115">
        <v>444</v>
      </c>
      <c r="I17" s="116">
        <v>288</v>
      </c>
      <c r="J17" s="117">
        <f t="shared" si="11"/>
        <v>1355</v>
      </c>
      <c r="K17" s="130">
        <v>528</v>
      </c>
      <c r="L17" s="115">
        <v>756</v>
      </c>
      <c r="M17" s="116">
        <v>300</v>
      </c>
      <c r="N17" s="117">
        <f t="shared" si="12"/>
        <v>1584</v>
      </c>
      <c r="O17" s="130">
        <v>540</v>
      </c>
      <c r="P17" s="115">
        <v>1044</v>
      </c>
      <c r="Q17" s="116">
        <v>462</v>
      </c>
      <c r="R17" s="117">
        <f t="shared" si="13"/>
        <v>2046</v>
      </c>
      <c r="S17" s="130">
        <v>924</v>
      </c>
      <c r="T17" s="115">
        <v>1653</v>
      </c>
      <c r="U17" s="116">
        <v>645</v>
      </c>
      <c r="V17" s="117">
        <f t="shared" si="14"/>
        <v>3222</v>
      </c>
    </row>
    <row r="18" spans="1:22" ht="15.75" thickBot="1" x14ac:dyDescent="0.3">
      <c r="A18" s="193"/>
      <c r="B18" s="106" t="s">
        <v>7</v>
      </c>
      <c r="C18" s="131">
        <f>C13+C14+C15+C16+C17</f>
        <v>3018</v>
      </c>
      <c r="D18" s="118">
        <f>SUM(D13:D17)</f>
        <v>4653</v>
      </c>
      <c r="E18" s="119">
        <f t="shared" ref="E18:F18" si="15">E13+E14+E15+E16+E17</f>
        <v>517</v>
      </c>
      <c r="F18" s="120">
        <f t="shared" si="15"/>
        <v>8188</v>
      </c>
      <c r="G18" s="131">
        <f>G13+G14+G15+G16+G17</f>
        <v>3563</v>
      </c>
      <c r="H18" s="118">
        <f>SUM(H13:H17)</f>
        <v>5961</v>
      </c>
      <c r="I18" s="119">
        <f t="shared" ref="I18:J18" si="16">I13+I14+I15+I16+I17</f>
        <v>504</v>
      </c>
      <c r="J18" s="120">
        <f t="shared" si="16"/>
        <v>10028</v>
      </c>
      <c r="K18" s="131">
        <f>K13+K14+K15+K16+K17</f>
        <v>2586</v>
      </c>
      <c r="L18" s="118">
        <f>SUM(L13:L17)</f>
        <v>5904</v>
      </c>
      <c r="M18" s="119">
        <f t="shared" ref="M18:N18" si="17">M13+M14+M15+M16+M17</f>
        <v>450</v>
      </c>
      <c r="N18" s="120">
        <f t="shared" si="17"/>
        <v>8940</v>
      </c>
      <c r="O18" s="131">
        <f>O13+O14+O15+O16+O17</f>
        <v>2439</v>
      </c>
      <c r="P18" s="118">
        <f>SUM(P13:P17)</f>
        <v>6564</v>
      </c>
      <c r="Q18" s="119">
        <f t="shared" ref="Q18:R18" si="18">Q13+Q14+Q15+Q16+Q17</f>
        <v>831</v>
      </c>
      <c r="R18" s="120">
        <f t="shared" si="18"/>
        <v>9834</v>
      </c>
      <c r="S18" s="131">
        <f>S13+S14+S15+S16+S17</f>
        <v>3816</v>
      </c>
      <c r="T18" s="118">
        <f>SUM(T13:T17)</f>
        <v>7698</v>
      </c>
      <c r="U18" s="119">
        <f t="shared" ref="U18:V18" si="19">U13+U14+U15+U16+U17</f>
        <v>1276</v>
      </c>
      <c r="V18" s="120">
        <f t="shared" si="19"/>
        <v>12790</v>
      </c>
    </row>
    <row r="19" spans="1:22" x14ac:dyDescent="0.25">
      <c r="A19" s="196" t="s">
        <v>78</v>
      </c>
      <c r="B19" s="137" t="s">
        <v>13</v>
      </c>
      <c r="C19" s="132">
        <v>0</v>
      </c>
      <c r="D19" s="121">
        <v>0</v>
      </c>
      <c r="E19" s="122">
        <v>0</v>
      </c>
      <c r="F19" s="123">
        <f>C19+D19+E19</f>
        <v>0</v>
      </c>
      <c r="G19" s="132">
        <v>108</v>
      </c>
      <c r="H19" s="121">
        <v>0</v>
      </c>
      <c r="I19" s="122">
        <v>0</v>
      </c>
      <c r="J19" s="123">
        <f>G19+H19+I19</f>
        <v>108</v>
      </c>
      <c r="K19" s="132">
        <v>104</v>
      </c>
      <c r="L19" s="121">
        <v>0</v>
      </c>
      <c r="M19" s="122">
        <v>0</v>
      </c>
      <c r="N19" s="123">
        <f>K19+L19+M19</f>
        <v>104</v>
      </c>
      <c r="O19" s="132">
        <v>266</v>
      </c>
      <c r="P19" s="121">
        <v>21</v>
      </c>
      <c r="Q19" s="122">
        <v>0</v>
      </c>
      <c r="R19" s="123">
        <f>O19+P19+Q19</f>
        <v>287</v>
      </c>
      <c r="S19" s="132">
        <v>529</v>
      </c>
      <c r="T19" s="121">
        <v>45</v>
      </c>
      <c r="U19" s="122">
        <v>0</v>
      </c>
      <c r="V19" s="123">
        <f>S19+T19+U19</f>
        <v>574</v>
      </c>
    </row>
    <row r="20" spans="1:22" x14ac:dyDescent="0.25">
      <c r="A20" s="192"/>
      <c r="B20" s="134" t="s">
        <v>14</v>
      </c>
      <c r="C20" s="128">
        <v>403</v>
      </c>
      <c r="D20" s="109">
        <v>124</v>
      </c>
      <c r="E20" s="110">
        <v>0</v>
      </c>
      <c r="F20" s="111">
        <f t="shared" ref="F20:F23" si="20">C20+D20+E20</f>
        <v>527</v>
      </c>
      <c r="G20" s="128">
        <v>528</v>
      </c>
      <c r="H20" s="109">
        <v>71</v>
      </c>
      <c r="I20" s="110">
        <v>0</v>
      </c>
      <c r="J20" s="111">
        <f t="shared" ref="J20:J23" si="21">G20+H20+I20</f>
        <v>599</v>
      </c>
      <c r="K20" s="128">
        <v>678</v>
      </c>
      <c r="L20" s="109">
        <v>69</v>
      </c>
      <c r="M20" s="110">
        <v>0</v>
      </c>
      <c r="N20" s="111">
        <f t="shared" ref="N20:N23" si="22">K20+L20+M20</f>
        <v>747</v>
      </c>
      <c r="O20" s="128">
        <v>752</v>
      </c>
      <c r="P20" s="109">
        <v>108</v>
      </c>
      <c r="Q20" s="110">
        <v>0</v>
      </c>
      <c r="R20" s="111">
        <f t="shared" ref="R20:R23" si="23">O20+P20+Q20</f>
        <v>860</v>
      </c>
      <c r="S20" s="128">
        <v>1137</v>
      </c>
      <c r="T20" s="109">
        <v>183</v>
      </c>
      <c r="U20" s="110">
        <v>0</v>
      </c>
      <c r="V20" s="111">
        <f t="shared" ref="V20:V23" si="24">S20+T20+U20</f>
        <v>1320</v>
      </c>
    </row>
    <row r="21" spans="1:22" x14ac:dyDescent="0.25">
      <c r="A21" s="192"/>
      <c r="B21" s="135" t="s">
        <v>15</v>
      </c>
      <c r="C21" s="129">
        <v>464</v>
      </c>
      <c r="D21" s="112">
        <v>27</v>
      </c>
      <c r="E21" s="113">
        <v>0</v>
      </c>
      <c r="F21" s="114">
        <f t="shared" si="20"/>
        <v>491</v>
      </c>
      <c r="G21" s="129">
        <v>471</v>
      </c>
      <c r="H21" s="112">
        <v>45</v>
      </c>
      <c r="I21" s="113">
        <v>0</v>
      </c>
      <c r="J21" s="114">
        <f t="shared" si="21"/>
        <v>516</v>
      </c>
      <c r="K21" s="129">
        <v>573</v>
      </c>
      <c r="L21" s="112">
        <v>45</v>
      </c>
      <c r="M21" s="113">
        <v>0</v>
      </c>
      <c r="N21" s="114">
        <f t="shared" si="22"/>
        <v>618</v>
      </c>
      <c r="O21" s="129">
        <v>450</v>
      </c>
      <c r="P21" s="112">
        <v>18</v>
      </c>
      <c r="Q21" s="113">
        <v>0</v>
      </c>
      <c r="R21" s="114">
        <f t="shared" si="23"/>
        <v>468</v>
      </c>
      <c r="S21" s="129">
        <v>870</v>
      </c>
      <c r="T21" s="112">
        <v>66</v>
      </c>
      <c r="U21" s="113">
        <v>0</v>
      </c>
      <c r="V21" s="114">
        <f t="shared" si="24"/>
        <v>936</v>
      </c>
    </row>
    <row r="22" spans="1:22" x14ac:dyDescent="0.25">
      <c r="A22" s="192"/>
      <c r="B22" s="135" t="s">
        <v>86</v>
      </c>
      <c r="C22" s="129">
        <v>207</v>
      </c>
      <c r="D22" s="112">
        <v>106</v>
      </c>
      <c r="E22" s="113">
        <v>0</v>
      </c>
      <c r="F22" s="114">
        <f t="shared" si="20"/>
        <v>313</v>
      </c>
      <c r="G22" s="129">
        <v>297</v>
      </c>
      <c r="H22" s="112">
        <v>80</v>
      </c>
      <c r="I22" s="113">
        <v>0</v>
      </c>
      <c r="J22" s="114">
        <f t="shared" si="21"/>
        <v>377</v>
      </c>
      <c r="K22" s="129">
        <v>262</v>
      </c>
      <c r="L22" s="112">
        <v>125</v>
      </c>
      <c r="M22" s="113">
        <v>0</v>
      </c>
      <c r="N22" s="114">
        <f t="shared" si="22"/>
        <v>387</v>
      </c>
      <c r="O22" s="129">
        <v>257</v>
      </c>
      <c r="P22" s="112">
        <v>96</v>
      </c>
      <c r="Q22" s="113">
        <v>0</v>
      </c>
      <c r="R22" s="114">
        <f t="shared" si="23"/>
        <v>353</v>
      </c>
      <c r="S22" s="129">
        <v>375</v>
      </c>
      <c r="T22" s="112">
        <v>259</v>
      </c>
      <c r="U22" s="113">
        <v>0</v>
      </c>
      <c r="V22" s="114">
        <f t="shared" si="24"/>
        <v>634</v>
      </c>
    </row>
    <row r="23" spans="1:22" ht="15.75" thickBot="1" x14ac:dyDescent="0.3">
      <c r="A23" s="192"/>
      <c r="B23" s="135" t="s">
        <v>16</v>
      </c>
      <c r="C23" s="129">
        <v>1443</v>
      </c>
      <c r="D23" s="112">
        <v>78</v>
      </c>
      <c r="E23" s="113">
        <v>0</v>
      </c>
      <c r="F23" s="114">
        <f t="shared" si="20"/>
        <v>1521</v>
      </c>
      <c r="G23" s="129">
        <v>1701</v>
      </c>
      <c r="H23" s="112">
        <v>135</v>
      </c>
      <c r="I23" s="113">
        <v>0</v>
      </c>
      <c r="J23" s="114">
        <f t="shared" si="21"/>
        <v>1836</v>
      </c>
      <c r="K23" s="129">
        <v>1614</v>
      </c>
      <c r="L23" s="112">
        <v>147</v>
      </c>
      <c r="M23" s="113">
        <v>0</v>
      </c>
      <c r="N23" s="114">
        <f t="shared" si="22"/>
        <v>1761</v>
      </c>
      <c r="O23" s="129">
        <v>1392</v>
      </c>
      <c r="P23" s="112">
        <v>72</v>
      </c>
      <c r="Q23" s="113">
        <v>0</v>
      </c>
      <c r="R23" s="114">
        <f t="shared" si="23"/>
        <v>1464</v>
      </c>
      <c r="S23" s="129">
        <v>2180</v>
      </c>
      <c r="T23" s="112">
        <v>207</v>
      </c>
      <c r="U23" s="113">
        <v>0</v>
      </c>
      <c r="V23" s="114">
        <f t="shared" si="24"/>
        <v>2387</v>
      </c>
    </row>
    <row r="24" spans="1:22" s="1" customFormat="1" ht="15.75" thickBot="1" x14ac:dyDescent="0.3">
      <c r="A24" s="193"/>
      <c r="B24" s="138" t="s">
        <v>7</v>
      </c>
      <c r="C24" s="131" t="e">
        <f>C19+C20+C21+C22+C23+#REF!</f>
        <v>#REF!</v>
      </c>
      <c r="D24" s="118">
        <f>SUM(D19:D23)</f>
        <v>335</v>
      </c>
      <c r="E24" s="119" t="e">
        <f>E19+E20+E21+E22+E23+#REF!</f>
        <v>#REF!</v>
      </c>
      <c r="F24" s="120">
        <f>F19+F20+F21+F22+F23</f>
        <v>2852</v>
      </c>
      <c r="G24" s="131">
        <f>G19+G20+G21+G22+G23</f>
        <v>3105</v>
      </c>
      <c r="H24" s="118">
        <f>SUM(H19:H23)</f>
        <v>331</v>
      </c>
      <c r="I24" s="119">
        <f>I19+I20+I21+I22+I23</f>
        <v>0</v>
      </c>
      <c r="J24" s="120">
        <f>J19+J20+J21+J22+J23</f>
        <v>3436</v>
      </c>
      <c r="K24" s="131">
        <f>K19+K20+K21+K22+K23</f>
        <v>3231</v>
      </c>
      <c r="L24" s="118">
        <f>SUM(L19:L23)</f>
        <v>386</v>
      </c>
      <c r="M24" s="119">
        <f>M19+M20+M21+M22+M23</f>
        <v>0</v>
      </c>
      <c r="N24" s="120">
        <f>N19+N20+N21+N22+N23</f>
        <v>3617</v>
      </c>
      <c r="O24" s="131">
        <f>O19+O20+O21+O22+O23</f>
        <v>3117</v>
      </c>
      <c r="P24" s="118">
        <f>SUM(P19:P23)</f>
        <v>315</v>
      </c>
      <c r="Q24" s="119">
        <f>Q19+Q20+Q21+Q22+Q23</f>
        <v>0</v>
      </c>
      <c r="R24" s="120">
        <f>R19+R20+R21+R22+R23</f>
        <v>3432</v>
      </c>
      <c r="S24" s="131">
        <f>S19+S20+S21+S22+S23</f>
        <v>5091</v>
      </c>
      <c r="T24" s="118">
        <f>SUM(T19:T23)</f>
        <v>760</v>
      </c>
      <c r="U24" s="119">
        <f>U19+U20+U21+U22+U23</f>
        <v>0</v>
      </c>
      <c r="V24" s="120">
        <f>V19+V20+V21+V22+V23</f>
        <v>5851</v>
      </c>
    </row>
    <row r="25" spans="1:22" x14ac:dyDescent="0.25">
      <c r="A25" s="196" t="s">
        <v>49</v>
      </c>
      <c r="B25" s="140" t="s">
        <v>18</v>
      </c>
      <c r="C25" s="132">
        <v>0</v>
      </c>
      <c r="D25" s="121">
        <v>36</v>
      </c>
      <c r="E25" s="122">
        <v>0</v>
      </c>
      <c r="F25" s="123">
        <f>C25+D25+E25</f>
        <v>36</v>
      </c>
      <c r="G25" s="132">
        <v>123</v>
      </c>
      <c r="H25" s="121">
        <v>39</v>
      </c>
      <c r="I25" s="122">
        <v>0</v>
      </c>
      <c r="J25" s="123">
        <f>G25+H25+I25</f>
        <v>162</v>
      </c>
      <c r="K25" s="132">
        <v>135</v>
      </c>
      <c r="L25" s="121">
        <v>84</v>
      </c>
      <c r="M25" s="122">
        <v>0</v>
      </c>
      <c r="N25" s="123">
        <f>K25+L25+M25</f>
        <v>219</v>
      </c>
      <c r="O25" s="132">
        <v>84</v>
      </c>
      <c r="P25" s="121">
        <v>73</v>
      </c>
      <c r="Q25" s="122">
        <v>0</v>
      </c>
      <c r="R25" s="123">
        <f>O25+P25+Q25</f>
        <v>157</v>
      </c>
      <c r="S25" s="132">
        <v>90</v>
      </c>
      <c r="T25" s="121">
        <v>97</v>
      </c>
      <c r="U25" s="122">
        <v>0</v>
      </c>
      <c r="V25" s="123">
        <f>S25+T25+U25</f>
        <v>187</v>
      </c>
    </row>
    <row r="26" spans="1:22" x14ac:dyDescent="0.25">
      <c r="A26" s="192"/>
      <c r="B26" s="141" t="s">
        <v>17</v>
      </c>
      <c r="C26" s="129">
        <v>30</v>
      </c>
      <c r="D26" s="112">
        <v>0</v>
      </c>
      <c r="E26" s="113">
        <v>0</v>
      </c>
      <c r="F26" s="114">
        <f t="shared" ref="F26:F30" si="25">C26+D26+E26</f>
        <v>30</v>
      </c>
      <c r="G26" s="129">
        <v>138</v>
      </c>
      <c r="H26" s="112">
        <v>0</v>
      </c>
      <c r="I26" s="113">
        <v>0</v>
      </c>
      <c r="J26" s="114">
        <f t="shared" ref="J26:J30" si="26">G26+H26+I26</f>
        <v>138</v>
      </c>
      <c r="K26" s="129">
        <v>207</v>
      </c>
      <c r="L26" s="112">
        <v>0</v>
      </c>
      <c r="M26" s="113">
        <v>0</v>
      </c>
      <c r="N26" s="114">
        <f t="shared" ref="N26:N30" si="27">K26+L26+M26</f>
        <v>207</v>
      </c>
      <c r="O26" s="129">
        <v>177</v>
      </c>
      <c r="P26" s="112">
        <v>0</v>
      </c>
      <c r="Q26" s="113">
        <v>0</v>
      </c>
      <c r="R26" s="114">
        <f t="shared" ref="R26:R30" si="28">O26+P26+Q26</f>
        <v>177</v>
      </c>
      <c r="S26" s="129">
        <v>418</v>
      </c>
      <c r="T26" s="112">
        <v>0</v>
      </c>
      <c r="U26" s="113">
        <v>0</v>
      </c>
      <c r="V26" s="114">
        <f t="shared" ref="V26:V30" si="29">S26+T26+U26</f>
        <v>418</v>
      </c>
    </row>
    <row r="27" spans="1:22" x14ac:dyDescent="0.25">
      <c r="A27" s="192"/>
      <c r="B27" s="141" t="s">
        <v>21</v>
      </c>
      <c r="C27" s="129">
        <v>1230</v>
      </c>
      <c r="D27" s="112">
        <v>114</v>
      </c>
      <c r="E27" s="113">
        <v>0</v>
      </c>
      <c r="F27" s="114">
        <f t="shared" si="25"/>
        <v>1344</v>
      </c>
      <c r="G27" s="129">
        <v>1368</v>
      </c>
      <c r="H27" s="112">
        <v>90</v>
      </c>
      <c r="I27" s="113">
        <v>0</v>
      </c>
      <c r="J27" s="114">
        <f t="shared" si="26"/>
        <v>1458</v>
      </c>
      <c r="K27" s="129">
        <v>1869</v>
      </c>
      <c r="L27" s="112">
        <v>63</v>
      </c>
      <c r="M27" s="113">
        <v>0</v>
      </c>
      <c r="N27" s="114">
        <f t="shared" si="27"/>
        <v>1932</v>
      </c>
      <c r="O27" s="129">
        <v>1779</v>
      </c>
      <c r="P27" s="112">
        <v>12</v>
      </c>
      <c r="Q27" s="113">
        <v>0</v>
      </c>
      <c r="R27" s="114">
        <f t="shared" si="28"/>
        <v>1791</v>
      </c>
      <c r="S27" s="129">
        <v>2367</v>
      </c>
      <c r="T27" s="112">
        <v>66</v>
      </c>
      <c r="U27" s="113">
        <v>0</v>
      </c>
      <c r="V27" s="114">
        <f t="shared" si="29"/>
        <v>2433</v>
      </c>
    </row>
    <row r="28" spans="1:22" x14ac:dyDescent="0.25">
      <c r="A28" s="192"/>
      <c r="B28" s="141" t="s">
        <v>19</v>
      </c>
      <c r="C28" s="129">
        <v>570</v>
      </c>
      <c r="D28" s="112">
        <v>21</v>
      </c>
      <c r="E28" s="113">
        <v>0</v>
      </c>
      <c r="F28" s="114">
        <f t="shared" si="25"/>
        <v>591</v>
      </c>
      <c r="G28" s="129">
        <v>992</v>
      </c>
      <c r="H28" s="112">
        <v>10</v>
      </c>
      <c r="I28" s="113">
        <v>0</v>
      </c>
      <c r="J28" s="114">
        <f t="shared" si="26"/>
        <v>1002</v>
      </c>
      <c r="K28" s="129">
        <v>1389</v>
      </c>
      <c r="L28" s="112">
        <v>6</v>
      </c>
      <c r="M28" s="113">
        <v>0</v>
      </c>
      <c r="N28" s="114">
        <f t="shared" si="27"/>
        <v>1395</v>
      </c>
      <c r="O28" s="129">
        <v>1303</v>
      </c>
      <c r="P28" s="112">
        <v>0</v>
      </c>
      <c r="Q28" s="113">
        <v>0</v>
      </c>
      <c r="R28" s="114">
        <f t="shared" si="28"/>
        <v>1303</v>
      </c>
      <c r="S28" s="129">
        <v>1759</v>
      </c>
      <c r="T28" s="112">
        <v>51</v>
      </c>
      <c r="U28" s="113">
        <v>0</v>
      </c>
      <c r="V28" s="114">
        <f t="shared" si="29"/>
        <v>1810</v>
      </c>
    </row>
    <row r="29" spans="1:22" ht="15.75" thickBot="1" x14ac:dyDescent="0.3">
      <c r="A29" s="192"/>
      <c r="B29" s="142" t="s">
        <v>20</v>
      </c>
      <c r="C29" s="130">
        <v>375</v>
      </c>
      <c r="D29" s="115">
        <v>0</v>
      </c>
      <c r="E29" s="116">
        <v>0</v>
      </c>
      <c r="F29" s="117">
        <f t="shared" si="25"/>
        <v>375</v>
      </c>
      <c r="G29" s="130">
        <v>288</v>
      </c>
      <c r="H29" s="115">
        <v>0</v>
      </c>
      <c r="I29" s="116">
        <v>0</v>
      </c>
      <c r="J29" s="117">
        <f t="shared" si="26"/>
        <v>288</v>
      </c>
      <c r="K29" s="130">
        <v>543</v>
      </c>
      <c r="L29" s="115">
        <v>0</v>
      </c>
      <c r="M29" s="116">
        <v>0</v>
      </c>
      <c r="N29" s="117">
        <f t="shared" si="27"/>
        <v>543</v>
      </c>
      <c r="O29" s="151">
        <v>399</v>
      </c>
      <c r="P29" s="112">
        <v>0</v>
      </c>
      <c r="Q29" s="113">
        <v>0</v>
      </c>
      <c r="R29" s="114">
        <f t="shared" si="28"/>
        <v>399</v>
      </c>
      <c r="S29" s="129">
        <v>339</v>
      </c>
      <c r="T29" s="112">
        <v>0</v>
      </c>
      <c r="U29" s="113">
        <v>0</v>
      </c>
      <c r="V29" s="114">
        <f t="shared" si="29"/>
        <v>339</v>
      </c>
    </row>
    <row r="30" spans="1:22" s="57" customFormat="1" ht="15.75" thickBot="1" x14ac:dyDescent="0.3">
      <c r="A30" s="193"/>
      <c r="B30" s="138" t="s">
        <v>7</v>
      </c>
      <c r="C30" s="131">
        <f>C25+C26+C27+C28+C29</f>
        <v>2205</v>
      </c>
      <c r="D30" s="118">
        <f>SUM(D25:D29)</f>
        <v>171</v>
      </c>
      <c r="E30" s="119">
        <f>E25+E26+E27+E28+E29</f>
        <v>0</v>
      </c>
      <c r="F30" s="120">
        <f t="shared" si="25"/>
        <v>2376</v>
      </c>
      <c r="G30" s="131">
        <f>G25+G26+G27+G28+G29</f>
        <v>2909</v>
      </c>
      <c r="H30" s="118">
        <f>SUM(H25:H29)</f>
        <v>139</v>
      </c>
      <c r="I30" s="119">
        <f>I25+I26+I27+I28+I29</f>
        <v>0</v>
      </c>
      <c r="J30" s="120">
        <f t="shared" si="26"/>
        <v>3048</v>
      </c>
      <c r="K30" s="131">
        <f>K25+K26+K27+K28+K29</f>
        <v>4143</v>
      </c>
      <c r="L30" s="118">
        <f>SUM(L25:L29)</f>
        <v>153</v>
      </c>
      <c r="M30" s="119">
        <f>M25+M26+M27+M28+M29</f>
        <v>0</v>
      </c>
      <c r="N30" s="120">
        <f t="shared" si="27"/>
        <v>4296</v>
      </c>
      <c r="O30" s="131">
        <f>O25+O26+O27+O28+O29</f>
        <v>3742</v>
      </c>
      <c r="P30" s="118">
        <f>SUM(P25:P29)</f>
        <v>85</v>
      </c>
      <c r="Q30" s="119">
        <f>Q25+Q26+Q27+Q28+Q29</f>
        <v>0</v>
      </c>
      <c r="R30" s="120">
        <f t="shared" si="28"/>
        <v>3827</v>
      </c>
      <c r="S30" s="131">
        <f>S25+S26+S27+S28+S29</f>
        <v>4973</v>
      </c>
      <c r="T30" s="118">
        <f>SUM(T25:T29)</f>
        <v>214</v>
      </c>
      <c r="U30" s="119">
        <f>U25+U26+U27+U28+U29</f>
        <v>0</v>
      </c>
      <c r="V30" s="120">
        <f t="shared" si="29"/>
        <v>5187</v>
      </c>
    </row>
    <row r="31" spans="1:22" x14ac:dyDescent="0.25">
      <c r="A31" s="197" t="s">
        <v>107</v>
      </c>
      <c r="B31" s="140" t="s">
        <v>26</v>
      </c>
      <c r="C31" s="132">
        <v>69</v>
      </c>
      <c r="D31" s="121">
        <v>438</v>
      </c>
      <c r="E31" s="122">
        <v>0</v>
      </c>
      <c r="F31" s="123">
        <f>C31+D31+E31</f>
        <v>507</v>
      </c>
      <c r="G31" s="132">
        <v>30</v>
      </c>
      <c r="H31" s="121">
        <v>405</v>
      </c>
      <c r="I31" s="122">
        <v>0</v>
      </c>
      <c r="J31" s="123">
        <f>G31+H31+I31</f>
        <v>435</v>
      </c>
      <c r="K31" s="132">
        <v>48</v>
      </c>
      <c r="L31" s="121">
        <v>414</v>
      </c>
      <c r="M31" s="122">
        <v>0</v>
      </c>
      <c r="N31" s="123">
        <f>K31+L31+M31</f>
        <v>462</v>
      </c>
      <c r="O31" s="132">
        <v>528</v>
      </c>
      <c r="P31" s="121">
        <v>444</v>
      </c>
      <c r="Q31" s="122">
        <v>0</v>
      </c>
      <c r="R31" s="123">
        <f>O31+P31+Q31</f>
        <v>972</v>
      </c>
      <c r="S31" s="132">
        <v>1026</v>
      </c>
      <c r="T31" s="121">
        <v>450</v>
      </c>
      <c r="U31" s="122">
        <v>0</v>
      </c>
      <c r="V31" s="123">
        <f>S31+T31+U31</f>
        <v>1476</v>
      </c>
    </row>
    <row r="32" spans="1:22" x14ac:dyDescent="0.25">
      <c r="A32" s="198"/>
      <c r="B32" s="141" t="s">
        <v>22</v>
      </c>
      <c r="C32" s="129">
        <v>1071</v>
      </c>
      <c r="D32" s="112">
        <v>780</v>
      </c>
      <c r="E32" s="113">
        <v>0</v>
      </c>
      <c r="F32" s="114">
        <f t="shared" ref="F32:F39" si="30">C32+D32+E32</f>
        <v>1851</v>
      </c>
      <c r="G32" s="129">
        <v>1027</v>
      </c>
      <c r="H32" s="112">
        <v>1113</v>
      </c>
      <c r="I32" s="113">
        <v>0</v>
      </c>
      <c r="J32" s="114">
        <f t="shared" ref="J32:J39" si="31">G32+H32+I32</f>
        <v>2140</v>
      </c>
      <c r="K32" s="129">
        <v>963</v>
      </c>
      <c r="L32" s="112">
        <v>1074</v>
      </c>
      <c r="M32" s="113">
        <v>0</v>
      </c>
      <c r="N32" s="114">
        <f t="shared" ref="N32:N39" si="32">K32+L32+M32</f>
        <v>2037</v>
      </c>
      <c r="O32" s="129">
        <v>929</v>
      </c>
      <c r="P32" s="112">
        <v>1503</v>
      </c>
      <c r="Q32" s="113">
        <v>0</v>
      </c>
      <c r="R32" s="114">
        <f t="shared" ref="R32:R39" si="33">O32+P32+Q32</f>
        <v>2432</v>
      </c>
      <c r="S32" s="129">
        <v>1129</v>
      </c>
      <c r="T32" s="112">
        <v>1863</v>
      </c>
      <c r="U32" s="113">
        <v>0</v>
      </c>
      <c r="V32" s="114">
        <f t="shared" ref="V32:V35" si="34">S32+T32+U32</f>
        <v>2992</v>
      </c>
    </row>
    <row r="33" spans="1:22" x14ac:dyDescent="0.25">
      <c r="A33" s="198"/>
      <c r="B33" s="141" t="s">
        <v>23</v>
      </c>
      <c r="C33" s="129">
        <v>3396</v>
      </c>
      <c r="D33" s="112">
        <v>18</v>
      </c>
      <c r="E33" s="113">
        <v>0</v>
      </c>
      <c r="F33" s="114">
        <f t="shared" si="30"/>
        <v>3414</v>
      </c>
      <c r="G33" s="129">
        <v>3776</v>
      </c>
      <c r="H33" s="112">
        <v>12</v>
      </c>
      <c r="I33" s="113">
        <v>0</v>
      </c>
      <c r="J33" s="114">
        <f t="shared" si="31"/>
        <v>3788</v>
      </c>
      <c r="K33" s="129">
        <v>4672</v>
      </c>
      <c r="L33" s="112">
        <v>42</v>
      </c>
      <c r="M33" s="113">
        <v>0</v>
      </c>
      <c r="N33" s="114">
        <f t="shared" si="32"/>
        <v>4714</v>
      </c>
      <c r="O33" s="129">
        <v>4860</v>
      </c>
      <c r="P33" s="112">
        <v>27</v>
      </c>
      <c r="Q33" s="113">
        <v>0</v>
      </c>
      <c r="R33" s="114">
        <f t="shared" si="33"/>
        <v>4887</v>
      </c>
      <c r="S33" s="129">
        <v>6225</v>
      </c>
      <c r="T33" s="112">
        <v>189</v>
      </c>
      <c r="U33" s="113">
        <v>0</v>
      </c>
      <c r="V33" s="114">
        <f t="shared" si="34"/>
        <v>6414</v>
      </c>
    </row>
    <row r="34" spans="1:22" x14ac:dyDescent="0.25">
      <c r="A34" s="198"/>
      <c r="B34" s="141" t="s">
        <v>27</v>
      </c>
      <c r="C34" s="129">
        <v>0</v>
      </c>
      <c r="D34" s="112">
        <v>227</v>
      </c>
      <c r="E34" s="113">
        <v>0</v>
      </c>
      <c r="F34" s="114">
        <f t="shared" si="30"/>
        <v>227</v>
      </c>
      <c r="G34" s="129">
        <v>0</v>
      </c>
      <c r="H34" s="112">
        <v>196</v>
      </c>
      <c r="I34" s="113">
        <v>0</v>
      </c>
      <c r="J34" s="114">
        <f t="shared" si="31"/>
        <v>196</v>
      </c>
      <c r="K34" s="129">
        <v>0</v>
      </c>
      <c r="L34" s="112">
        <v>313</v>
      </c>
      <c r="M34" s="113">
        <v>0</v>
      </c>
      <c r="N34" s="114">
        <f t="shared" si="32"/>
        <v>313</v>
      </c>
      <c r="O34" s="129">
        <v>0</v>
      </c>
      <c r="P34" s="112">
        <v>366</v>
      </c>
      <c r="Q34" s="113">
        <v>0</v>
      </c>
      <c r="R34" s="114">
        <f t="shared" si="33"/>
        <v>366</v>
      </c>
      <c r="S34" s="129">
        <v>0</v>
      </c>
      <c r="T34" s="112">
        <v>225</v>
      </c>
      <c r="U34" s="113">
        <v>0</v>
      </c>
      <c r="V34" s="114">
        <f t="shared" si="34"/>
        <v>225</v>
      </c>
    </row>
    <row r="35" spans="1:22" x14ac:dyDescent="0.25">
      <c r="A35" s="198"/>
      <c r="B35" s="141" t="s">
        <v>28</v>
      </c>
      <c r="C35" s="129">
        <v>0</v>
      </c>
      <c r="D35" s="112">
        <v>1049</v>
      </c>
      <c r="E35" s="113">
        <v>0</v>
      </c>
      <c r="F35" s="114">
        <f t="shared" si="30"/>
        <v>1049</v>
      </c>
      <c r="G35" s="129">
        <v>0</v>
      </c>
      <c r="H35" s="112">
        <v>984</v>
      </c>
      <c r="I35" s="113">
        <v>0</v>
      </c>
      <c r="J35" s="114">
        <f t="shared" si="31"/>
        <v>984</v>
      </c>
      <c r="K35" s="129">
        <v>0</v>
      </c>
      <c r="L35" s="112">
        <v>1263</v>
      </c>
      <c r="M35" s="113">
        <v>0</v>
      </c>
      <c r="N35" s="114">
        <f t="shared" si="32"/>
        <v>1263</v>
      </c>
      <c r="O35" s="129">
        <v>0</v>
      </c>
      <c r="P35" s="112">
        <v>1733</v>
      </c>
      <c r="Q35" s="113">
        <v>0</v>
      </c>
      <c r="R35" s="114">
        <f t="shared" si="33"/>
        <v>1733</v>
      </c>
      <c r="S35" s="129">
        <v>0</v>
      </c>
      <c r="T35" s="112">
        <v>2119</v>
      </c>
      <c r="U35" s="113">
        <v>0</v>
      </c>
      <c r="V35" s="114">
        <f t="shared" si="34"/>
        <v>2119</v>
      </c>
    </row>
    <row r="36" spans="1:22" x14ac:dyDescent="0.25">
      <c r="A36" s="198"/>
      <c r="B36" s="141" t="s">
        <v>24</v>
      </c>
      <c r="C36" s="129">
        <v>93</v>
      </c>
      <c r="D36" s="112">
        <v>363</v>
      </c>
      <c r="E36" s="113">
        <v>0</v>
      </c>
      <c r="F36" s="114">
        <f t="shared" si="30"/>
        <v>456</v>
      </c>
      <c r="G36" s="129">
        <v>444</v>
      </c>
      <c r="H36" s="112">
        <v>583</v>
      </c>
      <c r="I36" s="113">
        <v>0</v>
      </c>
      <c r="J36" s="114">
        <f t="shared" si="31"/>
        <v>1027</v>
      </c>
      <c r="K36" s="129">
        <v>463</v>
      </c>
      <c r="L36" s="112">
        <v>762</v>
      </c>
      <c r="M36" s="113">
        <v>0</v>
      </c>
      <c r="N36" s="114">
        <f t="shared" si="32"/>
        <v>1225</v>
      </c>
      <c r="O36" s="180" t="s">
        <v>112</v>
      </c>
      <c r="P36" s="181"/>
      <c r="Q36" s="181"/>
      <c r="R36" s="182"/>
      <c r="S36" s="180" t="s">
        <v>112</v>
      </c>
      <c r="T36" s="181"/>
      <c r="U36" s="181"/>
      <c r="V36" s="182"/>
    </row>
    <row r="37" spans="1:22" x14ac:dyDescent="0.25">
      <c r="A37" s="198"/>
      <c r="B37" s="141" t="s">
        <v>87</v>
      </c>
      <c r="C37" s="129">
        <v>2586</v>
      </c>
      <c r="D37" s="112">
        <v>846</v>
      </c>
      <c r="E37" s="113">
        <v>50</v>
      </c>
      <c r="F37" s="114">
        <f t="shared" si="30"/>
        <v>3482</v>
      </c>
      <c r="G37" s="129">
        <v>2403</v>
      </c>
      <c r="H37" s="112">
        <v>897</v>
      </c>
      <c r="I37" s="113">
        <v>74</v>
      </c>
      <c r="J37" s="114">
        <f t="shared" si="31"/>
        <v>3374</v>
      </c>
      <c r="K37" s="129">
        <v>2334</v>
      </c>
      <c r="L37" s="112">
        <v>999</v>
      </c>
      <c r="M37" s="113">
        <v>76</v>
      </c>
      <c r="N37" s="114">
        <f t="shared" si="32"/>
        <v>3409</v>
      </c>
      <c r="O37" s="129">
        <v>2136</v>
      </c>
      <c r="P37" s="112">
        <v>1002</v>
      </c>
      <c r="Q37" s="113">
        <v>107</v>
      </c>
      <c r="R37" s="114">
        <f t="shared" si="33"/>
        <v>3245</v>
      </c>
      <c r="S37" s="129">
        <v>2802</v>
      </c>
      <c r="T37" s="112">
        <v>921</v>
      </c>
      <c r="U37" s="113">
        <v>112</v>
      </c>
      <c r="V37" s="114">
        <f t="shared" ref="V37" si="35">S37+T37+U37</f>
        <v>3835</v>
      </c>
    </row>
    <row r="38" spans="1:22" ht="15.75" thickBot="1" x14ac:dyDescent="0.3">
      <c r="A38" s="198"/>
      <c r="B38" s="142" t="s">
        <v>25</v>
      </c>
      <c r="C38" s="130">
        <v>834</v>
      </c>
      <c r="D38" s="115">
        <v>348</v>
      </c>
      <c r="E38" s="116">
        <v>0</v>
      </c>
      <c r="F38" s="117">
        <f t="shared" si="30"/>
        <v>1182</v>
      </c>
      <c r="G38" s="130">
        <v>762</v>
      </c>
      <c r="H38" s="115">
        <v>558</v>
      </c>
      <c r="I38" s="116">
        <v>0</v>
      </c>
      <c r="J38" s="117">
        <f t="shared" si="31"/>
        <v>1320</v>
      </c>
      <c r="K38" s="130">
        <v>885</v>
      </c>
      <c r="L38" s="115">
        <v>645</v>
      </c>
      <c r="M38" s="116">
        <v>0</v>
      </c>
      <c r="N38" s="117">
        <f t="shared" si="32"/>
        <v>1530</v>
      </c>
      <c r="O38" s="183" t="s">
        <v>112</v>
      </c>
      <c r="P38" s="184"/>
      <c r="Q38" s="184"/>
      <c r="R38" s="185"/>
      <c r="S38" s="183" t="s">
        <v>112</v>
      </c>
      <c r="T38" s="184"/>
      <c r="U38" s="184"/>
      <c r="V38" s="185"/>
    </row>
    <row r="39" spans="1:22" ht="15.75" thickBot="1" x14ac:dyDescent="0.3">
      <c r="A39" s="199"/>
      <c r="B39" s="138" t="s">
        <v>7</v>
      </c>
      <c r="C39" s="131">
        <f>C31+C32+C33+C34+C35+C36+C37+C38</f>
        <v>8049</v>
      </c>
      <c r="D39" s="118">
        <f>SUM(D31:D38)</f>
        <v>4069</v>
      </c>
      <c r="E39" s="119">
        <f t="shared" ref="E39" si="36">E31+E32+E33+E34+E35+E36+E37+E38</f>
        <v>50</v>
      </c>
      <c r="F39" s="120">
        <f t="shared" si="30"/>
        <v>12168</v>
      </c>
      <c r="G39" s="131">
        <f>G31+G32+G33+G34+G35+G36+G37+G38</f>
        <v>8442</v>
      </c>
      <c r="H39" s="118">
        <f>SUM(H31:H38)</f>
        <v>4748</v>
      </c>
      <c r="I39" s="119">
        <f t="shared" ref="I39" si="37">I31+I32+I33+I34+I35+I36+I37+I38</f>
        <v>74</v>
      </c>
      <c r="J39" s="120">
        <f t="shared" si="31"/>
        <v>13264</v>
      </c>
      <c r="K39" s="131">
        <f>K31+K32+K33+K34+K35+K36+K37+K38</f>
        <v>9365</v>
      </c>
      <c r="L39" s="118">
        <f>SUM(L31:L38)</f>
        <v>5512</v>
      </c>
      <c r="M39" s="119">
        <f t="shared" ref="M39" si="38">M31+M32+M33+M34+M35+M36+M37+M38</f>
        <v>76</v>
      </c>
      <c r="N39" s="120">
        <f t="shared" si="32"/>
        <v>14953</v>
      </c>
      <c r="O39" s="131">
        <f>O31+O32+O33+O34+O35+O37</f>
        <v>8453</v>
      </c>
      <c r="P39" s="118">
        <f>SUM(P31:P38)</f>
        <v>5075</v>
      </c>
      <c r="Q39" s="119">
        <f>Q31+Q32+Q33+Q34+Q35+Q37</f>
        <v>107</v>
      </c>
      <c r="R39" s="120">
        <f t="shared" si="33"/>
        <v>13635</v>
      </c>
      <c r="S39" s="131">
        <f>S31+S32+S33+S34+S35+S37</f>
        <v>11182</v>
      </c>
      <c r="T39" s="118">
        <f>SUM(T31:T38)</f>
        <v>5767</v>
      </c>
      <c r="U39" s="119">
        <f>U31+U32+U33+U34+U35+U37</f>
        <v>112</v>
      </c>
      <c r="V39" s="120">
        <f t="shared" ref="V39" si="39">S39+T39+U39</f>
        <v>17061</v>
      </c>
    </row>
    <row r="40" spans="1:22" x14ac:dyDescent="0.25">
      <c r="A40" s="196" t="s">
        <v>51</v>
      </c>
      <c r="B40" s="140" t="s">
        <v>31</v>
      </c>
      <c r="C40" s="132">
        <v>2001</v>
      </c>
      <c r="D40" s="121">
        <v>30</v>
      </c>
      <c r="E40" s="122">
        <v>0</v>
      </c>
      <c r="F40" s="123">
        <f>C40+D40+E40</f>
        <v>2031</v>
      </c>
      <c r="G40" s="132">
        <v>2547</v>
      </c>
      <c r="H40" s="152">
        <v>60</v>
      </c>
      <c r="I40" s="122">
        <v>0</v>
      </c>
      <c r="J40" s="123">
        <f>G40+H40+I40</f>
        <v>2607</v>
      </c>
      <c r="K40" s="132">
        <v>3039</v>
      </c>
      <c r="L40" s="152">
        <v>63</v>
      </c>
      <c r="M40" s="122">
        <v>0</v>
      </c>
      <c r="N40" s="123">
        <f>K40+L40+M40</f>
        <v>3102</v>
      </c>
      <c r="O40" s="132">
        <v>2898</v>
      </c>
      <c r="P40" s="152">
        <v>48</v>
      </c>
      <c r="Q40" s="122">
        <v>0</v>
      </c>
      <c r="R40" s="123">
        <f>O40+P40+Q40</f>
        <v>2946</v>
      </c>
      <c r="S40" s="132">
        <v>3090</v>
      </c>
      <c r="T40" s="152">
        <v>111</v>
      </c>
      <c r="U40" s="122">
        <v>0</v>
      </c>
      <c r="V40" s="123">
        <f>S40+T40+U40</f>
        <v>3201</v>
      </c>
    </row>
    <row r="41" spans="1:22" x14ac:dyDescent="0.25">
      <c r="A41" s="192"/>
      <c r="B41" s="141" t="s">
        <v>32</v>
      </c>
      <c r="C41" s="129">
        <v>3713</v>
      </c>
      <c r="D41" s="112">
        <v>75</v>
      </c>
      <c r="E41" s="113">
        <v>0</v>
      </c>
      <c r="F41" s="114">
        <f t="shared" ref="F41:F50" si="40">C41+D41+E41</f>
        <v>3788</v>
      </c>
      <c r="G41" s="129">
        <v>3606</v>
      </c>
      <c r="H41" s="153">
        <v>66</v>
      </c>
      <c r="I41" s="113">
        <v>0</v>
      </c>
      <c r="J41" s="114">
        <f t="shared" ref="J41:J51" si="41">G41+H41+I41</f>
        <v>3672</v>
      </c>
      <c r="K41" s="129">
        <v>3897</v>
      </c>
      <c r="L41" s="153">
        <v>42</v>
      </c>
      <c r="M41" s="113">
        <v>0</v>
      </c>
      <c r="N41" s="114">
        <f t="shared" ref="N41:N51" si="42">K41+L41+M41</f>
        <v>3939</v>
      </c>
      <c r="O41" s="129">
        <v>3717</v>
      </c>
      <c r="P41" s="153">
        <v>99</v>
      </c>
      <c r="Q41" s="113">
        <v>0</v>
      </c>
      <c r="R41" s="114">
        <f t="shared" ref="R41:R51" si="43">O41+P41+Q41</f>
        <v>3816</v>
      </c>
      <c r="S41" s="129">
        <v>4896</v>
      </c>
      <c r="T41" s="153">
        <v>234</v>
      </c>
      <c r="U41" s="113">
        <v>0</v>
      </c>
      <c r="V41" s="114">
        <f t="shared" ref="V41:V56" si="44">S41+T41+U41</f>
        <v>5130</v>
      </c>
    </row>
    <row r="42" spans="1:22" x14ac:dyDescent="0.25">
      <c r="A42" s="192"/>
      <c r="B42" s="141" t="s">
        <v>79</v>
      </c>
      <c r="C42" s="129">
        <v>2766</v>
      </c>
      <c r="D42" s="112">
        <v>57</v>
      </c>
      <c r="E42" s="113">
        <v>0</v>
      </c>
      <c r="F42" s="114">
        <f t="shared" si="40"/>
        <v>2823</v>
      </c>
      <c r="G42" s="129">
        <v>2610</v>
      </c>
      <c r="H42" s="153">
        <v>21</v>
      </c>
      <c r="I42" s="113">
        <v>0</v>
      </c>
      <c r="J42" s="114">
        <f t="shared" si="41"/>
        <v>2631</v>
      </c>
      <c r="K42" s="129">
        <v>3531</v>
      </c>
      <c r="L42" s="153">
        <v>45</v>
      </c>
      <c r="M42" s="113">
        <v>0</v>
      </c>
      <c r="N42" s="114">
        <f t="shared" si="42"/>
        <v>3576</v>
      </c>
      <c r="O42" s="129">
        <v>3444</v>
      </c>
      <c r="P42" s="153">
        <v>3</v>
      </c>
      <c r="Q42" s="113">
        <v>0</v>
      </c>
      <c r="R42" s="114">
        <f t="shared" si="43"/>
        <v>3447</v>
      </c>
      <c r="S42" s="129">
        <v>4128</v>
      </c>
      <c r="T42" s="153">
        <v>33</v>
      </c>
      <c r="U42" s="113">
        <v>0</v>
      </c>
      <c r="V42" s="114">
        <f t="shared" si="44"/>
        <v>4161</v>
      </c>
    </row>
    <row r="43" spans="1:22" x14ac:dyDescent="0.25">
      <c r="A43" s="192"/>
      <c r="B43" s="141" t="s">
        <v>34</v>
      </c>
      <c r="C43" s="129">
        <v>2439</v>
      </c>
      <c r="D43" s="112">
        <v>126</v>
      </c>
      <c r="E43" s="113">
        <v>0</v>
      </c>
      <c r="F43" s="114">
        <f t="shared" si="40"/>
        <v>2565</v>
      </c>
      <c r="G43" s="129">
        <v>2025</v>
      </c>
      <c r="H43" s="153">
        <v>216</v>
      </c>
      <c r="I43" s="113">
        <v>0</v>
      </c>
      <c r="J43" s="114">
        <f t="shared" si="41"/>
        <v>2241</v>
      </c>
      <c r="K43" s="129">
        <v>2310</v>
      </c>
      <c r="L43" s="153">
        <v>219</v>
      </c>
      <c r="M43" s="113">
        <v>0</v>
      </c>
      <c r="N43" s="114">
        <f t="shared" si="42"/>
        <v>2529</v>
      </c>
      <c r="O43" s="129">
        <v>1797</v>
      </c>
      <c r="P43" s="153">
        <v>177</v>
      </c>
      <c r="Q43" s="113">
        <v>0</v>
      </c>
      <c r="R43" s="114">
        <f t="shared" si="43"/>
        <v>1974</v>
      </c>
      <c r="S43" s="129">
        <v>2649</v>
      </c>
      <c r="T43" s="153">
        <v>267</v>
      </c>
      <c r="U43" s="113">
        <v>0</v>
      </c>
      <c r="V43" s="114">
        <f t="shared" si="44"/>
        <v>2916</v>
      </c>
    </row>
    <row r="44" spans="1:22" x14ac:dyDescent="0.25">
      <c r="A44" s="192"/>
      <c r="B44" s="141" t="s">
        <v>74</v>
      </c>
      <c r="C44" s="129">
        <v>1173</v>
      </c>
      <c r="D44" s="112">
        <v>0</v>
      </c>
      <c r="E44" s="113">
        <v>0</v>
      </c>
      <c r="F44" s="114">
        <f t="shared" si="40"/>
        <v>1173</v>
      </c>
      <c r="G44" s="129">
        <v>1257</v>
      </c>
      <c r="H44" s="153">
        <v>0</v>
      </c>
      <c r="I44" s="113">
        <v>0</v>
      </c>
      <c r="J44" s="114">
        <f t="shared" si="41"/>
        <v>1257</v>
      </c>
      <c r="K44" s="129">
        <v>1512</v>
      </c>
      <c r="L44" s="153">
        <v>0</v>
      </c>
      <c r="M44" s="113">
        <v>0</v>
      </c>
      <c r="N44" s="114">
        <f t="shared" si="42"/>
        <v>1512</v>
      </c>
      <c r="O44" s="129">
        <v>1476</v>
      </c>
      <c r="P44" s="153">
        <v>0</v>
      </c>
      <c r="Q44" s="113">
        <v>0</v>
      </c>
      <c r="R44" s="114">
        <f t="shared" si="43"/>
        <v>1476</v>
      </c>
      <c r="S44" s="129">
        <v>2157</v>
      </c>
      <c r="T44" s="153">
        <v>0</v>
      </c>
      <c r="U44" s="113">
        <v>0</v>
      </c>
      <c r="V44" s="114">
        <f t="shared" si="44"/>
        <v>2157</v>
      </c>
    </row>
    <row r="45" spans="1:22" x14ac:dyDescent="0.25">
      <c r="A45" s="192"/>
      <c r="B45" s="141" t="s">
        <v>77</v>
      </c>
      <c r="C45" s="129">
        <v>3646</v>
      </c>
      <c r="D45" s="112">
        <v>0</v>
      </c>
      <c r="E45" s="113">
        <v>0</v>
      </c>
      <c r="F45" s="114">
        <f t="shared" si="40"/>
        <v>3646</v>
      </c>
      <c r="G45" s="129">
        <v>4104</v>
      </c>
      <c r="H45" s="153">
        <v>0</v>
      </c>
      <c r="I45" s="113">
        <v>0</v>
      </c>
      <c r="J45" s="114">
        <f t="shared" si="41"/>
        <v>4104</v>
      </c>
      <c r="K45" s="129">
        <v>5571</v>
      </c>
      <c r="L45" s="153">
        <v>0</v>
      </c>
      <c r="M45" s="113">
        <v>0</v>
      </c>
      <c r="N45" s="114">
        <f t="shared" si="42"/>
        <v>5571</v>
      </c>
      <c r="O45" s="129">
        <v>5343</v>
      </c>
      <c r="P45" s="153">
        <v>0</v>
      </c>
      <c r="Q45" s="113">
        <v>0</v>
      </c>
      <c r="R45" s="114">
        <f t="shared" si="43"/>
        <v>5343</v>
      </c>
      <c r="S45" s="129">
        <v>6843</v>
      </c>
      <c r="T45" s="153">
        <v>12</v>
      </c>
      <c r="U45" s="113">
        <v>0</v>
      </c>
      <c r="V45" s="114">
        <f t="shared" si="44"/>
        <v>6855</v>
      </c>
    </row>
    <row r="46" spans="1:22" x14ac:dyDescent="0.25">
      <c r="A46" s="192"/>
      <c r="B46" s="141" t="s">
        <v>37</v>
      </c>
      <c r="C46" s="129">
        <v>4044</v>
      </c>
      <c r="D46" s="112">
        <v>33</v>
      </c>
      <c r="E46" s="113">
        <v>0</v>
      </c>
      <c r="F46" s="114">
        <f t="shared" si="40"/>
        <v>4077</v>
      </c>
      <c r="G46" s="129">
        <v>4312</v>
      </c>
      <c r="H46" s="153">
        <v>35</v>
      </c>
      <c r="I46" s="113">
        <v>0</v>
      </c>
      <c r="J46" s="114">
        <f t="shared" si="41"/>
        <v>4347</v>
      </c>
      <c r="K46" s="129">
        <v>4677</v>
      </c>
      <c r="L46" s="153">
        <v>29</v>
      </c>
      <c r="M46" s="113">
        <v>0</v>
      </c>
      <c r="N46" s="114">
        <f t="shared" si="42"/>
        <v>4706</v>
      </c>
      <c r="O46" s="129">
        <v>5988</v>
      </c>
      <c r="P46" s="153">
        <v>9</v>
      </c>
      <c r="Q46" s="113">
        <v>0</v>
      </c>
      <c r="R46" s="114">
        <f t="shared" si="43"/>
        <v>5997</v>
      </c>
      <c r="S46" s="129">
        <v>7632</v>
      </c>
      <c r="T46" s="153">
        <v>36</v>
      </c>
      <c r="U46" s="113">
        <v>24</v>
      </c>
      <c r="V46" s="114">
        <f t="shared" si="44"/>
        <v>7692</v>
      </c>
    </row>
    <row r="47" spans="1:22" x14ac:dyDescent="0.25">
      <c r="A47" s="192"/>
      <c r="B47" s="141" t="s">
        <v>38</v>
      </c>
      <c r="C47" s="129">
        <v>0</v>
      </c>
      <c r="D47" s="112">
        <v>1446</v>
      </c>
      <c r="E47" s="113">
        <v>0</v>
      </c>
      <c r="F47" s="114">
        <f t="shared" si="40"/>
        <v>1446</v>
      </c>
      <c r="G47" s="129">
        <v>0</v>
      </c>
      <c r="H47" s="153">
        <v>1017</v>
      </c>
      <c r="I47" s="113">
        <v>0</v>
      </c>
      <c r="J47" s="114">
        <f t="shared" si="41"/>
        <v>1017</v>
      </c>
      <c r="K47" s="129">
        <v>0</v>
      </c>
      <c r="L47" s="153">
        <v>951</v>
      </c>
      <c r="M47" s="113">
        <v>0</v>
      </c>
      <c r="N47" s="114">
        <f t="shared" si="42"/>
        <v>951</v>
      </c>
      <c r="O47" s="129">
        <v>0</v>
      </c>
      <c r="P47" s="153">
        <v>1272</v>
      </c>
      <c r="Q47" s="113">
        <v>0</v>
      </c>
      <c r="R47" s="114">
        <f t="shared" si="43"/>
        <v>1272</v>
      </c>
      <c r="S47" s="129">
        <v>3</v>
      </c>
      <c r="T47" s="153">
        <v>1791</v>
      </c>
      <c r="U47" s="113">
        <v>0</v>
      </c>
      <c r="V47" s="114">
        <f t="shared" si="44"/>
        <v>1794</v>
      </c>
    </row>
    <row r="48" spans="1:22" x14ac:dyDescent="0.25">
      <c r="A48" s="192"/>
      <c r="B48" s="143" t="s">
        <v>90</v>
      </c>
      <c r="C48" s="129">
        <v>283</v>
      </c>
      <c r="D48" s="112">
        <v>171</v>
      </c>
      <c r="E48" s="113">
        <v>0</v>
      </c>
      <c r="F48" s="114">
        <f t="shared" si="40"/>
        <v>454</v>
      </c>
      <c r="G48" s="129">
        <v>477</v>
      </c>
      <c r="H48" s="153">
        <v>123</v>
      </c>
      <c r="I48" s="113">
        <v>0</v>
      </c>
      <c r="J48" s="114">
        <f t="shared" si="41"/>
        <v>600</v>
      </c>
      <c r="K48" s="129">
        <v>568</v>
      </c>
      <c r="L48" s="153">
        <v>115</v>
      </c>
      <c r="M48" s="113">
        <v>0</v>
      </c>
      <c r="N48" s="114">
        <f t="shared" si="42"/>
        <v>683</v>
      </c>
      <c r="O48" s="129">
        <v>501</v>
      </c>
      <c r="P48" s="153">
        <v>111</v>
      </c>
      <c r="Q48" s="113">
        <v>0</v>
      </c>
      <c r="R48" s="114">
        <f t="shared" si="43"/>
        <v>612</v>
      </c>
      <c r="S48" s="129">
        <v>356</v>
      </c>
      <c r="T48" s="153">
        <v>123</v>
      </c>
      <c r="U48" s="113">
        <v>0</v>
      </c>
      <c r="V48" s="114">
        <f t="shared" si="44"/>
        <v>479</v>
      </c>
    </row>
    <row r="49" spans="1:22" x14ac:dyDescent="0.25">
      <c r="A49" s="192"/>
      <c r="B49" s="141" t="s">
        <v>57</v>
      </c>
      <c r="C49" s="129">
        <v>2541</v>
      </c>
      <c r="D49" s="112">
        <v>0</v>
      </c>
      <c r="E49" s="113">
        <v>0</v>
      </c>
      <c r="F49" s="114">
        <f t="shared" si="40"/>
        <v>2541</v>
      </c>
      <c r="G49" s="129">
        <v>3204</v>
      </c>
      <c r="H49" s="153">
        <v>0</v>
      </c>
      <c r="I49" s="113">
        <v>36</v>
      </c>
      <c r="J49" s="114">
        <f t="shared" si="41"/>
        <v>3240</v>
      </c>
      <c r="K49" s="129">
        <v>3645</v>
      </c>
      <c r="L49" s="153">
        <v>48</v>
      </c>
      <c r="M49" s="113">
        <v>0</v>
      </c>
      <c r="N49" s="114">
        <f t="shared" si="42"/>
        <v>3693</v>
      </c>
      <c r="O49" s="129">
        <v>3582</v>
      </c>
      <c r="P49" s="153">
        <v>123</v>
      </c>
      <c r="Q49" s="113">
        <v>0</v>
      </c>
      <c r="R49" s="114">
        <f t="shared" si="43"/>
        <v>3705</v>
      </c>
      <c r="S49" s="129">
        <v>4689</v>
      </c>
      <c r="T49" s="153">
        <v>270</v>
      </c>
      <c r="U49" s="113">
        <v>0</v>
      </c>
      <c r="V49" s="114">
        <f t="shared" si="44"/>
        <v>4959</v>
      </c>
    </row>
    <row r="50" spans="1:22" x14ac:dyDescent="0.25">
      <c r="A50" s="192"/>
      <c r="B50" s="142" t="s">
        <v>39</v>
      </c>
      <c r="C50" s="151">
        <v>5120</v>
      </c>
      <c r="D50" s="112">
        <v>141</v>
      </c>
      <c r="E50" s="113">
        <v>0</v>
      </c>
      <c r="F50" s="114">
        <f t="shared" si="40"/>
        <v>5261</v>
      </c>
      <c r="G50" s="129">
        <v>4955</v>
      </c>
      <c r="H50" s="153">
        <v>0</v>
      </c>
      <c r="I50" s="113">
        <v>75</v>
      </c>
      <c r="J50" s="114">
        <f t="shared" si="41"/>
        <v>5030</v>
      </c>
      <c r="K50" s="129">
        <v>4481</v>
      </c>
      <c r="L50" s="153">
        <v>66</v>
      </c>
      <c r="M50" s="113">
        <v>0</v>
      </c>
      <c r="N50" s="114">
        <f t="shared" si="42"/>
        <v>4547</v>
      </c>
      <c r="O50" s="129">
        <v>4288</v>
      </c>
      <c r="P50" s="153">
        <v>75</v>
      </c>
      <c r="Q50" s="113">
        <v>0</v>
      </c>
      <c r="R50" s="114">
        <f t="shared" si="43"/>
        <v>4363</v>
      </c>
      <c r="S50" s="129">
        <v>5811</v>
      </c>
      <c r="T50" s="153">
        <v>24</v>
      </c>
      <c r="U50" s="113">
        <v>0</v>
      </c>
      <c r="V50" s="114">
        <f t="shared" si="44"/>
        <v>5835</v>
      </c>
    </row>
    <row r="51" spans="1:22" ht="15.75" thickBot="1" x14ac:dyDescent="0.3">
      <c r="A51" s="192"/>
      <c r="B51" s="144" t="s">
        <v>100</v>
      </c>
      <c r="C51" s="133">
        <v>0</v>
      </c>
      <c r="D51" s="124">
        <v>0</v>
      </c>
      <c r="E51" s="125">
        <v>0</v>
      </c>
      <c r="F51" s="126">
        <v>0</v>
      </c>
      <c r="G51" s="133">
        <v>0</v>
      </c>
      <c r="H51" s="154">
        <v>2</v>
      </c>
      <c r="I51" s="125">
        <v>0</v>
      </c>
      <c r="J51" s="126">
        <f t="shared" si="41"/>
        <v>2</v>
      </c>
      <c r="K51" s="133">
        <v>0</v>
      </c>
      <c r="L51" s="154">
        <v>7</v>
      </c>
      <c r="M51" s="125">
        <v>0</v>
      </c>
      <c r="N51" s="126">
        <f t="shared" si="42"/>
        <v>7</v>
      </c>
      <c r="O51" s="133">
        <v>0</v>
      </c>
      <c r="P51" s="154">
        <v>0</v>
      </c>
      <c r="Q51" s="125">
        <v>0</v>
      </c>
      <c r="R51" s="126">
        <f t="shared" si="43"/>
        <v>0</v>
      </c>
      <c r="S51" s="133">
        <v>0</v>
      </c>
      <c r="T51" s="154">
        <v>1</v>
      </c>
      <c r="U51" s="125">
        <v>0</v>
      </c>
      <c r="V51" s="126">
        <f t="shared" si="44"/>
        <v>1</v>
      </c>
    </row>
    <row r="52" spans="1:22" ht="15.75" thickBot="1" x14ac:dyDescent="0.3">
      <c r="A52" s="200"/>
      <c r="B52" s="106" t="s">
        <v>7</v>
      </c>
      <c r="C52" s="131">
        <f>C40+C41+C42+C43+C44+C45+C46+C47+C48+C49+C50+C51</f>
        <v>27726</v>
      </c>
      <c r="D52" s="118">
        <f t="shared" ref="D52:N52" si="45">D40+D41+D42+D43+D44+D45+D46+D47+D48+D49+D50+D51</f>
        <v>2079</v>
      </c>
      <c r="E52" s="119">
        <f t="shared" si="45"/>
        <v>0</v>
      </c>
      <c r="F52" s="120">
        <f t="shared" si="45"/>
        <v>29805</v>
      </c>
      <c r="G52" s="131">
        <f t="shared" si="45"/>
        <v>29097</v>
      </c>
      <c r="H52" s="118">
        <f t="shared" si="45"/>
        <v>1540</v>
      </c>
      <c r="I52" s="119">
        <f t="shared" si="45"/>
        <v>111</v>
      </c>
      <c r="J52" s="120">
        <f t="shared" si="45"/>
        <v>30748</v>
      </c>
      <c r="K52" s="131">
        <f t="shared" si="45"/>
        <v>33231</v>
      </c>
      <c r="L52" s="118">
        <f t="shared" si="45"/>
        <v>1585</v>
      </c>
      <c r="M52" s="119">
        <f t="shared" si="45"/>
        <v>0</v>
      </c>
      <c r="N52" s="120">
        <f t="shared" si="45"/>
        <v>34816</v>
      </c>
      <c r="O52" s="131">
        <f t="shared" ref="O52:R52" si="46">O40+O41+O42+O43+O44+O45+O46+O47+O48+O49+O50+O51</f>
        <v>33034</v>
      </c>
      <c r="P52" s="118">
        <f t="shared" si="46"/>
        <v>1917</v>
      </c>
      <c r="Q52" s="119">
        <f t="shared" si="46"/>
        <v>0</v>
      </c>
      <c r="R52" s="120">
        <f t="shared" si="46"/>
        <v>34951</v>
      </c>
      <c r="S52" s="131">
        <f t="shared" ref="S52:V52" si="47">S40+S41+S42+S43+S44+S45+S46+S47+S48+S49+S50+S51</f>
        <v>42254</v>
      </c>
      <c r="T52" s="118">
        <f t="shared" si="47"/>
        <v>2902</v>
      </c>
      <c r="U52" s="119">
        <f t="shared" si="47"/>
        <v>24</v>
      </c>
      <c r="V52" s="120">
        <f t="shared" si="47"/>
        <v>45180</v>
      </c>
    </row>
    <row r="53" spans="1:22" x14ac:dyDescent="0.25">
      <c r="A53" s="211" t="s">
        <v>24</v>
      </c>
      <c r="B53" s="137" t="s">
        <v>24</v>
      </c>
      <c r="C53" s="201" t="s">
        <v>106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3"/>
      <c r="O53" s="168">
        <v>450</v>
      </c>
      <c r="P53" s="152">
        <v>830</v>
      </c>
      <c r="Q53" s="167">
        <v>0</v>
      </c>
      <c r="R53" s="169">
        <v>1280</v>
      </c>
      <c r="S53" s="168">
        <v>404</v>
      </c>
      <c r="T53" s="152">
        <v>803</v>
      </c>
      <c r="U53" s="167">
        <v>0</v>
      </c>
      <c r="V53" s="114">
        <f t="shared" si="44"/>
        <v>1207</v>
      </c>
    </row>
    <row r="54" spans="1:22" ht="15.75" thickBot="1" x14ac:dyDescent="0.3">
      <c r="A54" s="212"/>
      <c r="B54" s="157" t="s">
        <v>7</v>
      </c>
      <c r="C54" s="204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6"/>
      <c r="O54" s="163">
        <v>450</v>
      </c>
      <c r="P54" s="164">
        <v>830</v>
      </c>
      <c r="Q54" s="165">
        <v>0</v>
      </c>
      <c r="R54" s="166">
        <v>1280</v>
      </c>
      <c r="S54" s="163">
        <v>404</v>
      </c>
      <c r="T54" s="164">
        <v>803</v>
      </c>
      <c r="U54" s="165">
        <v>0</v>
      </c>
      <c r="V54" s="171">
        <f t="shared" si="44"/>
        <v>1207</v>
      </c>
    </row>
    <row r="55" spans="1:22" x14ac:dyDescent="0.25">
      <c r="A55" s="188" t="s">
        <v>109</v>
      </c>
      <c r="B55" s="137" t="s">
        <v>109</v>
      </c>
      <c r="C55" s="204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6"/>
      <c r="O55" s="168">
        <v>945</v>
      </c>
      <c r="P55" s="152">
        <v>1275</v>
      </c>
      <c r="Q55" s="170">
        <v>0</v>
      </c>
      <c r="R55" s="169">
        <v>2220</v>
      </c>
      <c r="S55" s="168">
        <v>1197</v>
      </c>
      <c r="T55" s="152">
        <v>1743</v>
      </c>
      <c r="U55" s="170">
        <v>0</v>
      </c>
      <c r="V55" s="114">
        <f t="shared" si="44"/>
        <v>2940</v>
      </c>
    </row>
    <row r="56" spans="1:22" ht="15.75" thickBot="1" x14ac:dyDescent="0.3">
      <c r="A56" s="189"/>
      <c r="B56" s="157" t="s">
        <v>7</v>
      </c>
      <c r="C56" s="208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10"/>
      <c r="O56" s="163">
        <v>945</v>
      </c>
      <c r="P56" s="164">
        <v>1275</v>
      </c>
      <c r="Q56" s="165">
        <v>0</v>
      </c>
      <c r="R56" s="166">
        <v>2220</v>
      </c>
      <c r="S56" s="163">
        <v>1197</v>
      </c>
      <c r="T56" s="164">
        <v>1743</v>
      </c>
      <c r="U56" s="165">
        <v>0</v>
      </c>
      <c r="V56" s="171">
        <f t="shared" si="44"/>
        <v>2940</v>
      </c>
    </row>
    <row r="57" spans="1:22" x14ac:dyDescent="0.25">
      <c r="A57" s="188" t="s">
        <v>52</v>
      </c>
      <c r="B57" s="140" t="s">
        <v>67</v>
      </c>
      <c r="C57" s="132">
        <v>3482</v>
      </c>
      <c r="D57" s="121">
        <v>106</v>
      </c>
      <c r="E57" s="122">
        <v>0</v>
      </c>
      <c r="F57" s="123">
        <f>C57+D57+E57</f>
        <v>3588</v>
      </c>
      <c r="G57" s="132">
        <v>3370</v>
      </c>
      <c r="H57" s="121">
        <v>87</v>
      </c>
      <c r="I57" s="122">
        <v>0</v>
      </c>
      <c r="J57" s="123">
        <f>G57+H57+I57</f>
        <v>3457</v>
      </c>
      <c r="K57" s="132">
        <v>3809</v>
      </c>
      <c r="L57" s="121">
        <v>133</v>
      </c>
      <c r="M57" s="122">
        <v>0</v>
      </c>
      <c r="N57" s="123">
        <f>K57+L57+M57</f>
        <v>3942</v>
      </c>
      <c r="O57" s="132">
        <v>4274</v>
      </c>
      <c r="P57" s="121">
        <v>160</v>
      </c>
      <c r="Q57" s="122">
        <v>0</v>
      </c>
      <c r="R57" s="123">
        <f>O57+P57+Q57</f>
        <v>4434</v>
      </c>
      <c r="S57" s="132">
        <v>6926</v>
      </c>
      <c r="T57" s="121">
        <v>282</v>
      </c>
      <c r="U57" s="122">
        <v>0</v>
      </c>
      <c r="V57" s="123">
        <f>S57+T57+U57</f>
        <v>7208</v>
      </c>
    </row>
    <row r="58" spans="1:22" x14ac:dyDescent="0.25">
      <c r="A58" s="192"/>
      <c r="B58" s="141" t="s">
        <v>40</v>
      </c>
      <c r="C58" s="129">
        <v>2306</v>
      </c>
      <c r="D58" s="112">
        <v>36</v>
      </c>
      <c r="E58" s="113">
        <v>0</v>
      </c>
      <c r="F58" s="114">
        <f t="shared" ref="F58:F63" si="48">C58+D58+E58</f>
        <v>2342</v>
      </c>
      <c r="G58" s="129">
        <v>2321</v>
      </c>
      <c r="H58" s="112">
        <v>69</v>
      </c>
      <c r="I58" s="113">
        <v>0</v>
      </c>
      <c r="J58" s="114">
        <f t="shared" ref="J58:J63" si="49">G58+H58+I58</f>
        <v>2390</v>
      </c>
      <c r="K58" s="129">
        <v>2538</v>
      </c>
      <c r="L58" s="112">
        <v>29</v>
      </c>
      <c r="M58" s="113">
        <v>0</v>
      </c>
      <c r="N58" s="114">
        <f t="shared" ref="N58:N63" si="50">K58+L58+M58</f>
        <v>2567</v>
      </c>
      <c r="O58" s="129">
        <v>2646</v>
      </c>
      <c r="P58" s="112">
        <v>8</v>
      </c>
      <c r="Q58" s="113">
        <v>0</v>
      </c>
      <c r="R58" s="114">
        <f t="shared" ref="R58:R59" si="51">O58+P58+Q58</f>
        <v>2654</v>
      </c>
      <c r="S58" s="129">
        <v>4253</v>
      </c>
      <c r="T58" s="112">
        <v>123</v>
      </c>
      <c r="U58" s="113">
        <v>0</v>
      </c>
      <c r="V58" s="114">
        <f t="shared" ref="V58:V59" si="52">S58+T58+U58</f>
        <v>4376</v>
      </c>
    </row>
    <row r="59" spans="1:22" x14ac:dyDescent="0.25">
      <c r="A59" s="192"/>
      <c r="B59" s="141" t="s">
        <v>102</v>
      </c>
      <c r="C59" s="129">
        <v>2388</v>
      </c>
      <c r="D59" s="112">
        <v>6</v>
      </c>
      <c r="E59" s="113">
        <v>0</v>
      </c>
      <c r="F59" s="114">
        <f t="shared" si="48"/>
        <v>2394</v>
      </c>
      <c r="G59" s="129">
        <v>2137</v>
      </c>
      <c r="H59" s="112">
        <v>52</v>
      </c>
      <c r="I59" s="113">
        <v>0</v>
      </c>
      <c r="J59" s="114">
        <f t="shared" si="49"/>
        <v>2189</v>
      </c>
      <c r="K59" s="129">
        <v>2272</v>
      </c>
      <c r="L59" s="112">
        <v>6</v>
      </c>
      <c r="M59" s="113">
        <v>0</v>
      </c>
      <c r="N59" s="114">
        <f t="shared" si="50"/>
        <v>2278</v>
      </c>
      <c r="O59" s="129">
        <v>2124</v>
      </c>
      <c r="P59" s="112">
        <v>0</v>
      </c>
      <c r="Q59" s="113">
        <v>0</v>
      </c>
      <c r="R59" s="114">
        <f t="shared" si="51"/>
        <v>2124</v>
      </c>
      <c r="S59" s="129">
        <v>3644</v>
      </c>
      <c r="T59" s="112">
        <v>51</v>
      </c>
      <c r="U59" s="113">
        <v>0</v>
      </c>
      <c r="V59" s="114">
        <f t="shared" si="52"/>
        <v>3695</v>
      </c>
    </row>
    <row r="60" spans="1:22" x14ac:dyDescent="0.25">
      <c r="A60" s="192"/>
      <c r="B60" s="142" t="s">
        <v>91</v>
      </c>
      <c r="C60" s="130">
        <v>0</v>
      </c>
      <c r="D60" s="115">
        <v>0</v>
      </c>
      <c r="E60" s="116">
        <v>0</v>
      </c>
      <c r="F60" s="117">
        <f>C60+D60+E60</f>
        <v>0</v>
      </c>
      <c r="G60" s="130">
        <v>314</v>
      </c>
      <c r="H60" s="115">
        <v>40</v>
      </c>
      <c r="I60" s="116">
        <v>0</v>
      </c>
      <c r="J60" s="117">
        <f>G60+H60+I60</f>
        <v>354</v>
      </c>
      <c r="K60" s="130">
        <v>169</v>
      </c>
      <c r="L60" s="115">
        <v>73</v>
      </c>
      <c r="M60" s="116">
        <v>0</v>
      </c>
      <c r="N60" s="117">
        <f>K60+L60+M60</f>
        <v>242</v>
      </c>
      <c r="O60" s="130">
        <v>0</v>
      </c>
      <c r="P60" s="115">
        <v>0</v>
      </c>
      <c r="Q60" s="116">
        <v>0</v>
      </c>
      <c r="R60" s="117">
        <f>O60+P60+Q60</f>
        <v>0</v>
      </c>
      <c r="S60" s="130">
        <v>747</v>
      </c>
      <c r="T60" s="115">
        <v>202</v>
      </c>
      <c r="U60" s="116">
        <v>0</v>
      </c>
      <c r="V60" s="117">
        <f>S60+T60+U60</f>
        <v>949</v>
      </c>
    </row>
    <row r="61" spans="1:22" x14ac:dyDescent="0.25">
      <c r="A61" s="192"/>
      <c r="B61" s="141" t="s">
        <v>105</v>
      </c>
      <c r="C61" s="151">
        <v>6825</v>
      </c>
      <c r="D61" s="112">
        <v>111</v>
      </c>
      <c r="E61" s="113">
        <v>0</v>
      </c>
      <c r="F61" s="114">
        <f t="shared" si="48"/>
        <v>6936</v>
      </c>
      <c r="G61" s="129">
        <v>6419</v>
      </c>
      <c r="H61" s="112">
        <v>144</v>
      </c>
      <c r="I61" s="113">
        <v>0</v>
      </c>
      <c r="J61" s="114">
        <f t="shared" si="49"/>
        <v>6563</v>
      </c>
      <c r="K61" s="129">
        <v>6182</v>
      </c>
      <c r="L61" s="112">
        <v>171</v>
      </c>
      <c r="M61" s="113">
        <v>0</v>
      </c>
      <c r="N61" s="114">
        <f t="shared" si="50"/>
        <v>6353</v>
      </c>
      <c r="O61" s="129">
        <v>6200</v>
      </c>
      <c r="P61" s="112">
        <v>135</v>
      </c>
      <c r="Q61" s="113">
        <v>0</v>
      </c>
      <c r="R61" s="114">
        <f t="shared" ref="R61:R62" si="53">O61+P61+Q61</f>
        <v>6335</v>
      </c>
      <c r="S61" s="129">
        <v>8867</v>
      </c>
      <c r="T61" s="112">
        <v>282</v>
      </c>
      <c r="U61" s="113">
        <v>0</v>
      </c>
      <c r="V61" s="114">
        <f t="shared" ref="V61:V62" si="54">S61+T61+U61</f>
        <v>9149</v>
      </c>
    </row>
    <row r="62" spans="1:22" x14ac:dyDescent="0.25">
      <c r="A62" s="192"/>
      <c r="B62" s="142" t="s">
        <v>42</v>
      </c>
      <c r="C62" s="151">
        <v>321</v>
      </c>
      <c r="D62" s="112">
        <v>0</v>
      </c>
      <c r="E62" s="113">
        <v>0</v>
      </c>
      <c r="F62" s="114">
        <f t="shared" si="48"/>
        <v>321</v>
      </c>
      <c r="G62" s="129">
        <v>146</v>
      </c>
      <c r="H62" s="112">
        <v>0</v>
      </c>
      <c r="I62" s="113">
        <v>0</v>
      </c>
      <c r="J62" s="114">
        <f t="shared" si="49"/>
        <v>146</v>
      </c>
      <c r="K62" s="129">
        <v>225</v>
      </c>
      <c r="L62" s="112">
        <v>0</v>
      </c>
      <c r="M62" s="113">
        <v>0</v>
      </c>
      <c r="N62" s="114">
        <f t="shared" si="50"/>
        <v>225</v>
      </c>
      <c r="O62" s="151">
        <v>316</v>
      </c>
      <c r="P62" s="112">
        <v>56</v>
      </c>
      <c r="Q62" s="113">
        <v>0</v>
      </c>
      <c r="R62" s="114">
        <f t="shared" si="53"/>
        <v>372</v>
      </c>
      <c r="S62" s="129">
        <v>380</v>
      </c>
      <c r="T62" s="112">
        <v>0</v>
      </c>
      <c r="U62" s="113">
        <v>0</v>
      </c>
      <c r="V62" s="114">
        <f t="shared" si="54"/>
        <v>380</v>
      </c>
    </row>
    <row r="63" spans="1:22" ht="15.75" thickBot="1" x14ac:dyDescent="0.3">
      <c r="A63" s="192"/>
      <c r="B63" s="144" t="s">
        <v>100</v>
      </c>
      <c r="C63" s="133">
        <v>0</v>
      </c>
      <c r="D63" s="124">
        <v>0</v>
      </c>
      <c r="E63" s="125">
        <v>0</v>
      </c>
      <c r="F63" s="126">
        <v>0</v>
      </c>
      <c r="G63" s="133">
        <v>0</v>
      </c>
      <c r="H63" s="124">
        <v>0</v>
      </c>
      <c r="I63" s="125">
        <v>0</v>
      </c>
      <c r="J63" s="126">
        <v>0</v>
      </c>
      <c r="K63" s="133">
        <v>0</v>
      </c>
      <c r="L63" s="124">
        <v>0</v>
      </c>
      <c r="M63" s="125">
        <v>0</v>
      </c>
      <c r="N63" s="126">
        <v>0</v>
      </c>
      <c r="O63" s="133">
        <v>0</v>
      </c>
      <c r="P63" s="124">
        <v>0</v>
      </c>
      <c r="Q63" s="125">
        <v>0</v>
      </c>
      <c r="R63" s="126">
        <v>0</v>
      </c>
      <c r="S63" s="133">
        <v>33</v>
      </c>
      <c r="T63" s="124">
        <v>0</v>
      </c>
      <c r="U63" s="125">
        <v>0</v>
      </c>
      <c r="V63" s="126">
        <f>SUM(S63:U63)</f>
        <v>33</v>
      </c>
    </row>
    <row r="64" spans="1:22" ht="15.75" thickBot="1" x14ac:dyDescent="0.3">
      <c r="A64" s="200"/>
      <c r="B64" s="106" t="s">
        <v>7</v>
      </c>
      <c r="C64" s="131">
        <f>C57+C58+C59+C61+C62</f>
        <v>15322</v>
      </c>
      <c r="D64" s="118">
        <f>D57+D58+D59+D61+D62</f>
        <v>259</v>
      </c>
      <c r="E64" s="119">
        <f>E57+E58+E59+E61+E62</f>
        <v>0</v>
      </c>
      <c r="F64" s="120">
        <f>F57+F58+F59+F61+F62</f>
        <v>15581</v>
      </c>
      <c r="G64" s="131">
        <f>G57+G58+G59+G61+G60+G62</f>
        <v>14707</v>
      </c>
      <c r="H64" s="118">
        <f>H57+H58+H59+H61+H60+H62</f>
        <v>392</v>
      </c>
      <c r="I64" s="119">
        <f>I57+I58+I59+I61+I62</f>
        <v>0</v>
      </c>
      <c r="J64" s="120">
        <f>J57+J58+J59+J61+J60+J62</f>
        <v>15099</v>
      </c>
      <c r="K64" s="131">
        <f>K57+K58+K59+K61+K60+K62</f>
        <v>15195</v>
      </c>
      <c r="L64" s="118">
        <f>L57+L58+L59+L61+L60+L62</f>
        <v>412</v>
      </c>
      <c r="M64" s="119">
        <f>M57+M58+M59+M61+M62</f>
        <v>0</v>
      </c>
      <c r="N64" s="120">
        <f>N57+N58+N59+N61+N60+N62</f>
        <v>15607</v>
      </c>
      <c r="O64" s="131">
        <f>O57+O58+O59+O61+O60+O62</f>
        <v>15560</v>
      </c>
      <c r="P64" s="118">
        <f>P57+P58+P59+P61+P60+P62</f>
        <v>359</v>
      </c>
      <c r="Q64" s="119">
        <f>Q57+Q58+Q59+Q61+Q62</f>
        <v>0</v>
      </c>
      <c r="R64" s="120">
        <f>R57+R58+R59+R61+R60+R62</f>
        <v>15919</v>
      </c>
      <c r="S64" s="131">
        <f>S57+S58+S59+S61+S60+S62+S63</f>
        <v>24850</v>
      </c>
      <c r="T64" s="118">
        <f>T57+T58+T59+T61+T60+T62</f>
        <v>940</v>
      </c>
      <c r="U64" s="119">
        <f>U57+U58+U59+U61+U62</f>
        <v>0</v>
      </c>
      <c r="V64" s="120">
        <f>V57+V58+V59+V61+V60+V62+V63</f>
        <v>25790</v>
      </c>
    </row>
    <row r="65" spans="1:22" ht="15.75" thickBot="1" x14ac:dyDescent="0.3">
      <c r="A65" s="194" t="s">
        <v>72</v>
      </c>
      <c r="B65" s="139" t="s">
        <v>72</v>
      </c>
      <c r="C65" s="133">
        <v>207</v>
      </c>
      <c r="D65" s="124">
        <v>8</v>
      </c>
      <c r="E65" s="125">
        <v>0</v>
      </c>
      <c r="F65" s="126">
        <f>C65+D65+E65</f>
        <v>215</v>
      </c>
      <c r="G65" s="133">
        <v>108</v>
      </c>
      <c r="H65" s="124">
        <v>10</v>
      </c>
      <c r="I65" s="125">
        <v>0</v>
      </c>
      <c r="J65" s="126">
        <f>G65+H65+I65</f>
        <v>118</v>
      </c>
      <c r="K65" s="133">
        <v>162</v>
      </c>
      <c r="L65" s="124">
        <v>10</v>
      </c>
      <c r="M65" s="125">
        <v>0</v>
      </c>
      <c r="N65" s="126">
        <f>K65+L65+M65</f>
        <v>172</v>
      </c>
      <c r="O65" s="133">
        <v>60</v>
      </c>
      <c r="P65" s="124">
        <v>17</v>
      </c>
      <c r="Q65" s="125">
        <v>0</v>
      </c>
      <c r="R65" s="126">
        <f>O65+P65+Q65</f>
        <v>77</v>
      </c>
      <c r="S65" s="133">
        <v>186</v>
      </c>
      <c r="T65" s="124">
        <v>29</v>
      </c>
      <c r="U65" s="125">
        <v>0</v>
      </c>
      <c r="V65" s="126">
        <f>S65+T65+U65</f>
        <v>215</v>
      </c>
    </row>
    <row r="66" spans="1:22" ht="15.75" thickBot="1" x14ac:dyDescent="0.3">
      <c r="A66" s="195"/>
      <c r="B66" s="106" t="s">
        <v>7</v>
      </c>
      <c r="C66" s="131">
        <f>C65</f>
        <v>207</v>
      </c>
      <c r="D66" s="118">
        <f t="shared" ref="D66:E66" si="55">D65</f>
        <v>8</v>
      </c>
      <c r="E66" s="119">
        <f t="shared" si="55"/>
        <v>0</v>
      </c>
      <c r="F66" s="120">
        <f>C66+D66+E66</f>
        <v>215</v>
      </c>
      <c r="G66" s="131">
        <f t="shared" ref="G66:I66" si="56">G65</f>
        <v>108</v>
      </c>
      <c r="H66" s="118">
        <f t="shared" si="56"/>
        <v>10</v>
      </c>
      <c r="I66" s="119">
        <f t="shared" si="56"/>
        <v>0</v>
      </c>
      <c r="J66" s="120">
        <f>G66+H66+I66</f>
        <v>118</v>
      </c>
      <c r="K66" s="131">
        <f t="shared" ref="K66:M66" si="57">K65</f>
        <v>162</v>
      </c>
      <c r="L66" s="118">
        <f t="shared" si="57"/>
        <v>10</v>
      </c>
      <c r="M66" s="119">
        <f t="shared" si="57"/>
        <v>0</v>
      </c>
      <c r="N66" s="120">
        <f>K66+L66+M66</f>
        <v>172</v>
      </c>
      <c r="O66" s="131">
        <f t="shared" ref="O66:Q66" si="58">O65</f>
        <v>60</v>
      </c>
      <c r="P66" s="118">
        <f t="shared" si="58"/>
        <v>17</v>
      </c>
      <c r="Q66" s="119">
        <f t="shared" si="58"/>
        <v>0</v>
      </c>
      <c r="R66" s="120">
        <f>O66+P66+Q66</f>
        <v>77</v>
      </c>
      <c r="S66" s="131">
        <f t="shared" ref="S66:U66" si="59">S65</f>
        <v>186</v>
      </c>
      <c r="T66" s="118">
        <f t="shared" si="59"/>
        <v>29</v>
      </c>
      <c r="U66" s="119">
        <f t="shared" si="59"/>
        <v>0</v>
      </c>
      <c r="V66" s="120">
        <f>S66+T66+U66</f>
        <v>215</v>
      </c>
    </row>
    <row r="67" spans="1:22" ht="15.75" thickBot="1" x14ac:dyDescent="0.3">
      <c r="A67" s="188" t="s">
        <v>115</v>
      </c>
      <c r="B67" s="106" t="s">
        <v>116</v>
      </c>
      <c r="C67" s="131">
        <v>0</v>
      </c>
      <c r="D67" s="148">
        <v>0</v>
      </c>
      <c r="E67" s="147">
        <v>0</v>
      </c>
      <c r="F67" s="146">
        <v>0</v>
      </c>
      <c r="G67" s="131">
        <v>0</v>
      </c>
      <c r="H67" s="148">
        <v>0</v>
      </c>
      <c r="I67" s="147">
        <v>0</v>
      </c>
      <c r="J67" s="146">
        <v>0</v>
      </c>
      <c r="K67" s="131">
        <v>0</v>
      </c>
      <c r="L67" s="148">
        <v>0</v>
      </c>
      <c r="M67" s="147">
        <v>0</v>
      </c>
      <c r="N67" s="146">
        <v>0</v>
      </c>
      <c r="O67" s="131">
        <v>0</v>
      </c>
      <c r="P67" s="148">
        <v>0</v>
      </c>
      <c r="Q67" s="147">
        <v>0</v>
      </c>
      <c r="R67" s="146">
        <v>0</v>
      </c>
      <c r="S67" s="131">
        <v>0</v>
      </c>
      <c r="T67" s="172">
        <v>30</v>
      </c>
      <c r="U67" s="173">
        <v>0</v>
      </c>
      <c r="V67" s="146">
        <f>SUM(S67:U67)</f>
        <v>30</v>
      </c>
    </row>
    <row r="68" spans="1:22" ht="15.75" thickBot="1" x14ac:dyDescent="0.3">
      <c r="A68" s="189"/>
      <c r="B68" s="106" t="s">
        <v>7</v>
      </c>
      <c r="C68" s="131">
        <v>0</v>
      </c>
      <c r="D68" s="148">
        <v>0</v>
      </c>
      <c r="E68" s="147">
        <v>0</v>
      </c>
      <c r="F68" s="146">
        <v>0</v>
      </c>
      <c r="G68" s="131">
        <v>0</v>
      </c>
      <c r="H68" s="148">
        <v>0</v>
      </c>
      <c r="I68" s="147">
        <v>0</v>
      </c>
      <c r="J68" s="146">
        <v>0</v>
      </c>
      <c r="K68" s="131">
        <v>0</v>
      </c>
      <c r="L68" s="148">
        <v>0</v>
      </c>
      <c r="M68" s="147">
        <v>0</v>
      </c>
      <c r="N68" s="146">
        <v>0</v>
      </c>
      <c r="O68" s="131">
        <v>0</v>
      </c>
      <c r="P68" s="148">
        <v>0</v>
      </c>
      <c r="Q68" s="147">
        <v>0</v>
      </c>
      <c r="R68" s="146">
        <v>0</v>
      </c>
      <c r="S68" s="131">
        <v>0</v>
      </c>
      <c r="T68" s="148">
        <v>30</v>
      </c>
      <c r="U68" s="147">
        <v>0</v>
      </c>
      <c r="V68" s="146">
        <f>SUM(S68:U68)</f>
        <v>30</v>
      </c>
    </row>
    <row r="69" spans="1:22" ht="15.75" thickBot="1" x14ac:dyDescent="0.3">
      <c r="A69" s="127"/>
      <c r="B69" s="138" t="s">
        <v>45</v>
      </c>
      <c r="C69" s="145" t="e">
        <f t="shared" ref="C69:N69" si="60">+C66+C64+C52+C39+C30+C24+C18+C12</f>
        <v>#REF!</v>
      </c>
      <c r="D69" s="148">
        <f t="shared" si="60"/>
        <v>14511</v>
      </c>
      <c r="E69" s="147" t="e">
        <f t="shared" si="60"/>
        <v>#REF!</v>
      </c>
      <c r="F69" s="146">
        <f t="shared" si="60"/>
        <v>82546</v>
      </c>
      <c r="G69" s="145">
        <f t="shared" si="60"/>
        <v>69764</v>
      </c>
      <c r="H69" s="148">
        <f t="shared" si="60"/>
        <v>15530</v>
      </c>
      <c r="I69" s="147">
        <f t="shared" si="60"/>
        <v>755</v>
      </c>
      <c r="J69" s="146">
        <f t="shared" si="60"/>
        <v>86049</v>
      </c>
      <c r="K69" s="145">
        <f t="shared" si="60"/>
        <v>77429</v>
      </c>
      <c r="L69" s="148">
        <f t="shared" si="60"/>
        <v>16503</v>
      </c>
      <c r="M69" s="147">
        <f t="shared" si="60"/>
        <v>541</v>
      </c>
      <c r="N69" s="146">
        <f t="shared" si="60"/>
        <v>94473</v>
      </c>
      <c r="O69" s="145">
        <f>+O66+O64+O52+O39+O30+O24+O18+O12+O54+O56</f>
        <v>76905</v>
      </c>
      <c r="P69" s="148">
        <f>+P66+P64+P52+P39+P30+P24+P18+P12+P54+P56</f>
        <v>19518</v>
      </c>
      <c r="Q69" s="147">
        <f>+Q66+Q64+Q52+Q39+Q30+Q24+Q18+Q12+Q54+Q56</f>
        <v>962</v>
      </c>
      <c r="R69" s="146">
        <f>+R66+R64+R52+R39+R30+R24+R18+R12+R54+R56</f>
        <v>97385</v>
      </c>
      <c r="S69" s="145">
        <f>+S66+S64+S52+S39+S30+S24+S18+S12+S54+S56</f>
        <v>106359</v>
      </c>
      <c r="T69" s="148">
        <f>+T66+T64+T52+T39+T30+T24+T18+T12+T54+T56+T68</f>
        <v>26313</v>
      </c>
      <c r="U69" s="147">
        <f>+U66+U64+U52+U39+U30+U24+U18+U12+U54+U56</f>
        <v>1460</v>
      </c>
      <c r="V69" s="146">
        <f>+V66+V64+V52+V39+V30+V24+V18+V12+V54+V56+V68</f>
        <v>134132</v>
      </c>
    </row>
    <row r="70" spans="1:22" x14ac:dyDescent="0.25">
      <c r="A70" s="66" t="s">
        <v>96</v>
      </c>
    </row>
    <row r="71" spans="1:22" x14ac:dyDescent="0.25">
      <c r="A71" s="66" t="s">
        <v>97</v>
      </c>
    </row>
    <row r="72" spans="1:22" x14ac:dyDescent="0.25">
      <c r="A72" s="66" t="s">
        <v>98</v>
      </c>
    </row>
    <row r="73" spans="1:22" x14ac:dyDescent="0.25">
      <c r="A73" s="160" t="s">
        <v>108</v>
      </c>
      <c r="B73" s="159"/>
      <c r="C73" s="159"/>
      <c r="D73" s="159"/>
      <c r="E73" s="159"/>
      <c r="F73" s="159"/>
      <c r="G73" s="159"/>
      <c r="H73" s="159"/>
      <c r="I73" s="159"/>
      <c r="J73" s="159"/>
    </row>
    <row r="74" spans="1:22" x14ac:dyDescent="0.25">
      <c r="A74" s="162" t="s">
        <v>111</v>
      </c>
      <c r="B74" s="161"/>
      <c r="C74" s="161"/>
      <c r="D74" s="161"/>
      <c r="E74" s="161"/>
      <c r="F74" s="161"/>
      <c r="G74" s="161"/>
      <c r="H74" s="161"/>
      <c r="I74" s="161"/>
      <c r="J74" s="161"/>
    </row>
    <row r="75" spans="1:22" x14ac:dyDescent="0.25">
      <c r="A75" s="162" t="s">
        <v>114</v>
      </c>
      <c r="B75" s="161"/>
      <c r="C75" s="161"/>
      <c r="D75" s="161"/>
      <c r="E75" s="161"/>
      <c r="F75" s="161"/>
      <c r="G75" s="161"/>
      <c r="H75" s="161"/>
      <c r="I75" s="161"/>
      <c r="J75" s="161"/>
    </row>
    <row r="76" spans="1:22" x14ac:dyDescent="0.25">
      <c r="A76" s="159" t="s">
        <v>83</v>
      </c>
      <c r="B76" s="159"/>
      <c r="C76" s="159"/>
      <c r="D76" s="159"/>
      <c r="E76" s="159"/>
      <c r="F76" s="159"/>
      <c r="G76" s="159"/>
      <c r="H76" s="159"/>
      <c r="I76" s="159"/>
      <c r="J76" s="159"/>
    </row>
    <row r="77" spans="1:22" x14ac:dyDescent="0.25">
      <c r="A77" s="159"/>
      <c r="B77" s="159"/>
      <c r="C77" s="159"/>
      <c r="D77" s="159"/>
      <c r="E77" s="159"/>
      <c r="F77" s="159"/>
      <c r="G77" s="159"/>
      <c r="H77" s="159"/>
      <c r="I77" s="159"/>
      <c r="J77" s="159"/>
    </row>
    <row r="79" spans="1:22" x14ac:dyDescent="0.25">
      <c r="E79" s="149"/>
    </row>
  </sheetData>
  <mergeCells count="22">
    <mergeCell ref="A67:A68"/>
    <mergeCell ref="C3:F3"/>
    <mergeCell ref="A4:A12"/>
    <mergeCell ref="A65:A66"/>
    <mergeCell ref="A13:A18"/>
    <mergeCell ref="A19:A24"/>
    <mergeCell ref="A25:A30"/>
    <mergeCell ref="A31:A39"/>
    <mergeCell ref="A40:A52"/>
    <mergeCell ref="A57:A64"/>
    <mergeCell ref="G3:J3"/>
    <mergeCell ref="A55:A56"/>
    <mergeCell ref="C53:N56"/>
    <mergeCell ref="A53:A54"/>
    <mergeCell ref="A1:V1"/>
    <mergeCell ref="O36:R36"/>
    <mergeCell ref="O38:R38"/>
    <mergeCell ref="K3:N3"/>
    <mergeCell ref="S3:V3"/>
    <mergeCell ref="S36:V36"/>
    <mergeCell ref="S38:V38"/>
    <mergeCell ref="O3:R3"/>
  </mergeCells>
  <printOptions horizontalCentered="1"/>
  <pageMargins left="0" right="0" top="0.5" bottom="0.5" header="0.55000000000000004" footer="0.3"/>
  <pageSetup scale="54" orientation="landscape" r:id="rId1"/>
  <headerFooter>
    <oddFooter>&amp;CPage &amp;P of &amp;N
Office of Strategic Analysis and Institutional Reporting</oddFooter>
  </headerFooter>
  <ignoredErrors>
    <ignoredError sqref="D13:J23 F66 M12:N12 L24 L18:N18 N13:N17 L30:N30 N19:N29 L39:N39 N31:N38 L70:N73 N40:N51 D64:J65 D69:J69 J52:N52 K64:N64 N57:N59 N61:N62 J66:N66 N65 D57:J59 L69 N69 D24:F24 H24 J24 P24 R24 D25:J51 D61:J62 S64 Q64 T30 P30 R30 V18 E12:G12 I12:J12" formula="1"/>
    <ignoredError sqref="V6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08F00E-2866-46C0-B023-86CECB1B90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2016</vt:lpstr>
      <vt:lpstr>Spring2017</vt:lpstr>
      <vt:lpstr>Summer 2016_2017_2018_2019_2020</vt:lpstr>
    </vt:vector>
  </TitlesOfParts>
  <Company>UTRGV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Afum-Agyei</dc:creator>
  <cp:lastModifiedBy>Lydia Flores</cp:lastModifiedBy>
  <cp:lastPrinted>2019-01-22T15:17:25Z</cp:lastPrinted>
  <dcterms:created xsi:type="dcterms:W3CDTF">2017-07-06T14:40:14Z</dcterms:created>
  <dcterms:modified xsi:type="dcterms:W3CDTF">2020-09-28T18:29:42Z</dcterms:modified>
</cp:coreProperties>
</file>