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Y:\Lydia\Web files\Enrollment Data on SAIR Website\"/>
    </mc:Choice>
  </mc:AlternateContent>
  <xr:revisionPtr revIDLastSave="0" documentId="13_ncr:1_{3CD9715E-E8B9-4450-9489-8148BE7CACC9}" xr6:coauthVersionLast="45" xr6:coauthVersionMax="45" xr10:uidLastSave="{00000000-0000-0000-0000-000000000000}"/>
  <bookViews>
    <workbookView xWindow="345" yWindow="345" windowWidth="20205" windowHeight="14550" xr2:uid="{00000000-000D-0000-FFFF-FFFF00000000}"/>
  </bookViews>
  <sheets>
    <sheet name="CNT COLL,DEPT,MAJR COMB COMPARI" sheetId="1" r:id="rId1"/>
  </sheets>
  <definedNames>
    <definedName name="_xlnm._FilterDatabase" localSheetId="0" hidden="1">'CNT COLL,DEPT,MAJR COMB COMPARI'!$A$6:$AD$75</definedName>
    <definedName name="fall15data">#REF!</definedName>
    <definedName name="marceloreport">#REF!</definedName>
    <definedName name="_xlnm.Print_Area" localSheetId="0">'CNT COLL,DEPT,MAJR COMB COMPARI'!$A$1:$AD$287</definedName>
    <definedName name="webfocusfall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42" i="1" l="1"/>
  <c r="AC243" i="1"/>
  <c r="AC241" i="1"/>
  <c r="AC175" i="1"/>
  <c r="AC174" i="1"/>
  <c r="AC166" i="1"/>
  <c r="AC167" i="1"/>
  <c r="AC168" i="1"/>
  <c r="AC169" i="1"/>
  <c r="AC170" i="1"/>
  <c r="AC171" i="1"/>
  <c r="AC172" i="1"/>
  <c r="AC165" i="1"/>
  <c r="AB242" i="1"/>
  <c r="AB243" i="1"/>
  <c r="AB241" i="1"/>
  <c r="AB175" i="1"/>
  <c r="AB174" i="1"/>
  <c r="AB166" i="1"/>
  <c r="AB167" i="1"/>
  <c r="AB168" i="1"/>
  <c r="AB169" i="1"/>
  <c r="AB170" i="1"/>
  <c r="AB171" i="1"/>
  <c r="AB172" i="1"/>
  <c r="AB165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A166" i="1"/>
  <c r="AA167" i="1"/>
  <c r="AA168" i="1"/>
  <c r="AA169" i="1"/>
  <c r="AA170" i="1"/>
  <c r="AA171" i="1"/>
  <c r="AA172" i="1"/>
  <c r="AA165" i="1"/>
  <c r="AA174" i="1"/>
  <c r="AA175" i="1"/>
  <c r="AA242" i="1"/>
  <c r="AA243" i="1"/>
  <c r="AA241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47" i="1"/>
  <c r="AC247" i="1"/>
  <c r="AC270" i="1"/>
  <c r="AC271" i="1"/>
  <c r="AC272" i="1"/>
  <c r="AC273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48" i="1"/>
  <c r="AA271" i="1"/>
  <c r="AA272" i="1"/>
  <c r="AA273" i="1"/>
  <c r="AB278" i="1"/>
  <c r="AB279" i="1"/>
  <c r="AB280" i="1"/>
  <c r="AB281" i="1"/>
  <c r="AB282" i="1"/>
  <c r="AB283" i="1"/>
  <c r="AA278" i="1"/>
  <c r="AA279" i="1"/>
  <c r="AA280" i="1"/>
  <c r="AA281" i="1"/>
  <c r="AA277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AD242" i="1" l="1"/>
  <c r="AC278" i="1"/>
  <c r="AC279" i="1"/>
  <c r="AC280" i="1"/>
  <c r="AC281" i="1"/>
  <c r="AC282" i="1"/>
  <c r="AC277" i="1"/>
  <c r="AB27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70" i="1"/>
  <c r="AB271" i="1"/>
  <c r="AB272" i="1"/>
  <c r="AB247" i="1"/>
  <c r="AD241" i="1"/>
  <c r="AC193" i="1"/>
  <c r="AC194" i="1"/>
  <c r="AC195" i="1"/>
  <c r="AB193" i="1"/>
  <c r="AB194" i="1"/>
  <c r="AB195" i="1"/>
  <c r="AA193" i="1"/>
  <c r="AA194" i="1"/>
  <c r="AA195" i="1"/>
  <c r="AC224" i="1"/>
  <c r="AB224" i="1"/>
  <c r="AA224" i="1"/>
  <c r="AC180" i="1"/>
  <c r="AC181" i="1"/>
  <c r="AC182" i="1"/>
  <c r="AC183" i="1"/>
  <c r="AC185" i="1"/>
  <c r="AC186" i="1"/>
  <c r="AC187" i="1"/>
  <c r="AC189" i="1"/>
  <c r="AC190" i="1"/>
  <c r="AC192" i="1"/>
  <c r="AC197" i="1"/>
  <c r="AC199" i="1"/>
  <c r="AC200" i="1"/>
  <c r="AC201" i="1"/>
  <c r="AC203" i="1"/>
  <c r="AC204" i="1"/>
  <c r="AC205" i="1"/>
  <c r="AC206" i="1"/>
  <c r="AC208" i="1"/>
  <c r="AC209" i="1"/>
  <c r="AC210" i="1"/>
  <c r="AC211" i="1"/>
  <c r="AC212" i="1"/>
  <c r="AC214" i="1"/>
  <c r="AC215" i="1"/>
  <c r="AC216" i="1"/>
  <c r="AC217" i="1"/>
  <c r="AC218" i="1"/>
  <c r="AC219" i="1"/>
  <c r="AC220" i="1"/>
  <c r="AC222" i="1"/>
  <c r="AC223" i="1"/>
  <c r="AC225" i="1"/>
  <c r="AC227" i="1"/>
  <c r="AC228" i="1"/>
  <c r="AC229" i="1"/>
  <c r="AC230" i="1"/>
  <c r="AC231" i="1"/>
  <c r="AC233" i="1"/>
  <c r="AC234" i="1"/>
  <c r="AC179" i="1"/>
  <c r="AB180" i="1"/>
  <c r="AB181" i="1"/>
  <c r="AB182" i="1"/>
  <c r="AB183" i="1"/>
  <c r="AB185" i="1"/>
  <c r="AB186" i="1"/>
  <c r="AB187" i="1"/>
  <c r="AB189" i="1"/>
  <c r="AB190" i="1"/>
  <c r="AB192" i="1"/>
  <c r="AB197" i="1"/>
  <c r="AB199" i="1"/>
  <c r="AB200" i="1"/>
  <c r="AB201" i="1"/>
  <c r="AB203" i="1"/>
  <c r="AB204" i="1"/>
  <c r="AB205" i="1"/>
  <c r="AB206" i="1"/>
  <c r="AB208" i="1"/>
  <c r="AB209" i="1"/>
  <c r="AB210" i="1"/>
  <c r="AB211" i="1"/>
  <c r="AB212" i="1"/>
  <c r="AB214" i="1"/>
  <c r="AB215" i="1"/>
  <c r="AB216" i="1"/>
  <c r="AB217" i="1"/>
  <c r="AB218" i="1"/>
  <c r="AB219" i="1"/>
  <c r="AB220" i="1"/>
  <c r="AB222" i="1"/>
  <c r="AB223" i="1"/>
  <c r="AB225" i="1"/>
  <c r="AB227" i="1"/>
  <c r="AB228" i="1"/>
  <c r="AB229" i="1"/>
  <c r="AB230" i="1"/>
  <c r="AB231" i="1"/>
  <c r="AB233" i="1"/>
  <c r="AB234" i="1"/>
  <c r="AB179" i="1"/>
  <c r="AA180" i="1"/>
  <c r="AA181" i="1"/>
  <c r="AA182" i="1"/>
  <c r="AA183" i="1"/>
  <c r="AA185" i="1"/>
  <c r="AA186" i="1"/>
  <c r="AA187" i="1"/>
  <c r="AA189" i="1"/>
  <c r="AA190" i="1"/>
  <c r="AA192" i="1"/>
  <c r="AA197" i="1"/>
  <c r="AA199" i="1"/>
  <c r="AA200" i="1"/>
  <c r="AA201" i="1"/>
  <c r="AA203" i="1"/>
  <c r="AA204" i="1"/>
  <c r="AA205" i="1"/>
  <c r="AA206" i="1"/>
  <c r="AA208" i="1"/>
  <c r="AA209" i="1"/>
  <c r="AA210" i="1"/>
  <c r="AA211" i="1"/>
  <c r="AA212" i="1"/>
  <c r="AA214" i="1"/>
  <c r="AA215" i="1"/>
  <c r="AA216" i="1"/>
  <c r="AA217" i="1"/>
  <c r="AA218" i="1"/>
  <c r="AA219" i="1"/>
  <c r="AA220" i="1"/>
  <c r="AA222" i="1"/>
  <c r="AA223" i="1"/>
  <c r="AA225" i="1"/>
  <c r="AA227" i="1"/>
  <c r="AA228" i="1"/>
  <c r="AA229" i="1"/>
  <c r="AA230" i="1"/>
  <c r="AA231" i="1"/>
  <c r="AA233" i="1"/>
  <c r="AA234" i="1"/>
  <c r="AA179" i="1"/>
  <c r="W125" i="1"/>
  <c r="AC129" i="1"/>
  <c r="AC130" i="1"/>
  <c r="AC131" i="1"/>
  <c r="AC132" i="1"/>
  <c r="AC133" i="1"/>
  <c r="AA130" i="1"/>
  <c r="AA131" i="1"/>
  <c r="AA132" i="1"/>
  <c r="AA129" i="1"/>
  <c r="AA124" i="1"/>
  <c r="AA126" i="1"/>
  <c r="AA127" i="1"/>
  <c r="AA128" i="1"/>
  <c r="AA133" i="1"/>
  <c r="AA135" i="1"/>
  <c r="AA136" i="1"/>
  <c r="AA137" i="1"/>
  <c r="AA138" i="1"/>
  <c r="AA140" i="1"/>
  <c r="AA142" i="1"/>
  <c r="AA144" i="1"/>
  <c r="AA145" i="1"/>
  <c r="AA146" i="1"/>
  <c r="AA147" i="1"/>
  <c r="AA148" i="1"/>
  <c r="AA150" i="1"/>
  <c r="AA151" i="1"/>
  <c r="AA152" i="1"/>
  <c r="AA153" i="1"/>
  <c r="AA154" i="1"/>
  <c r="AA155" i="1"/>
  <c r="AA156" i="1"/>
  <c r="AA157" i="1"/>
  <c r="AA158" i="1"/>
  <c r="AA159" i="1"/>
  <c r="AA160" i="1"/>
  <c r="AA123" i="1"/>
  <c r="AB123" i="1"/>
  <c r="AC124" i="1"/>
  <c r="AC126" i="1"/>
  <c r="AC127" i="1"/>
  <c r="AC128" i="1"/>
  <c r="AC135" i="1"/>
  <c r="AC136" i="1"/>
  <c r="AC137" i="1"/>
  <c r="AC138" i="1"/>
  <c r="AC140" i="1"/>
  <c r="AC142" i="1"/>
  <c r="AC144" i="1"/>
  <c r="AC145" i="1"/>
  <c r="AC146" i="1"/>
  <c r="AC147" i="1"/>
  <c r="AC148" i="1"/>
  <c r="AC150" i="1"/>
  <c r="AC151" i="1"/>
  <c r="AC152" i="1"/>
  <c r="AC153" i="1"/>
  <c r="AC154" i="1"/>
  <c r="AC155" i="1"/>
  <c r="AC156" i="1"/>
  <c r="AC157" i="1"/>
  <c r="AC158" i="1"/>
  <c r="AC159" i="1"/>
  <c r="AC160" i="1"/>
  <c r="AC123" i="1"/>
  <c r="AC106" i="1"/>
  <c r="AC108" i="1"/>
  <c r="AC110" i="1"/>
  <c r="AC111" i="1"/>
  <c r="AC112" i="1"/>
  <c r="AC114" i="1"/>
  <c r="AC116" i="1"/>
  <c r="AC117" i="1"/>
  <c r="AC104" i="1"/>
  <c r="AB104" i="1"/>
  <c r="AA106" i="1"/>
  <c r="AA108" i="1"/>
  <c r="AA110" i="1"/>
  <c r="AA111" i="1"/>
  <c r="AA112" i="1"/>
  <c r="AA114" i="1"/>
  <c r="AA116" i="1"/>
  <c r="AA117" i="1"/>
  <c r="AA104" i="1"/>
  <c r="AC82" i="1"/>
  <c r="AC83" i="1"/>
  <c r="AC84" i="1"/>
  <c r="AC85" i="1"/>
  <c r="AC87" i="1"/>
  <c r="AC88" i="1"/>
  <c r="AC90" i="1"/>
  <c r="AC91" i="1"/>
  <c r="AC92" i="1"/>
  <c r="AC94" i="1"/>
  <c r="AC95" i="1"/>
  <c r="AC96" i="1"/>
  <c r="AC98" i="1"/>
  <c r="AC80" i="1"/>
  <c r="AB80" i="1"/>
  <c r="AA82" i="1"/>
  <c r="AA83" i="1"/>
  <c r="AA84" i="1"/>
  <c r="AA85" i="1"/>
  <c r="AA87" i="1"/>
  <c r="AA88" i="1"/>
  <c r="AA90" i="1"/>
  <c r="AA91" i="1"/>
  <c r="AA92" i="1"/>
  <c r="AA94" i="1"/>
  <c r="AA95" i="1"/>
  <c r="AA96" i="1"/>
  <c r="AA98" i="1"/>
  <c r="AA80" i="1"/>
  <c r="AC40" i="1"/>
  <c r="AC41" i="1"/>
  <c r="AC42" i="1"/>
  <c r="AC43" i="1"/>
  <c r="AC45" i="1"/>
  <c r="AC47" i="1"/>
  <c r="AC48" i="1"/>
  <c r="AC49" i="1"/>
  <c r="AC50" i="1"/>
  <c r="AC51" i="1"/>
  <c r="AC52" i="1"/>
  <c r="AC53" i="1"/>
  <c r="AC55" i="1"/>
  <c r="AC56" i="1"/>
  <c r="AC57" i="1"/>
  <c r="AC58" i="1"/>
  <c r="AC59" i="1"/>
  <c r="AC60" i="1"/>
  <c r="AC62" i="1"/>
  <c r="AC63" i="1"/>
  <c r="AC64" i="1"/>
  <c r="AC65" i="1"/>
  <c r="AC66" i="1"/>
  <c r="AC67" i="1"/>
  <c r="AC68" i="1"/>
  <c r="AC69" i="1"/>
  <c r="AC70" i="1"/>
  <c r="AC71" i="1"/>
  <c r="AC73" i="1"/>
  <c r="AC39" i="1"/>
  <c r="AB39" i="1"/>
  <c r="AA40" i="1"/>
  <c r="AA41" i="1"/>
  <c r="AA42" i="1"/>
  <c r="AA43" i="1"/>
  <c r="AA45" i="1"/>
  <c r="AA47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2" i="1"/>
  <c r="AA63" i="1"/>
  <c r="AA64" i="1"/>
  <c r="AA65" i="1"/>
  <c r="AA66" i="1"/>
  <c r="AA67" i="1"/>
  <c r="AA68" i="1"/>
  <c r="AA69" i="1"/>
  <c r="AA70" i="1"/>
  <c r="AA71" i="1"/>
  <c r="AA73" i="1"/>
  <c r="AA39" i="1"/>
  <c r="AC8" i="1"/>
  <c r="AC10" i="1"/>
  <c r="AC11" i="1"/>
  <c r="AC12" i="1"/>
  <c r="AC13" i="1"/>
  <c r="AC14" i="1"/>
  <c r="AC15" i="1"/>
  <c r="AC16" i="1"/>
  <c r="AC18" i="1"/>
  <c r="AC19" i="1"/>
  <c r="AC20" i="1"/>
  <c r="AC21" i="1"/>
  <c r="AC23" i="1"/>
  <c r="AC24" i="1"/>
  <c r="AC25" i="1"/>
  <c r="AC26" i="1"/>
  <c r="AC28" i="1"/>
  <c r="AC30" i="1"/>
  <c r="AC32" i="1"/>
  <c r="AC33" i="1"/>
  <c r="AC7" i="1"/>
  <c r="AB7" i="1"/>
  <c r="AA26" i="1"/>
  <c r="AA28" i="1"/>
  <c r="AA30" i="1"/>
  <c r="AA32" i="1"/>
  <c r="AA33" i="1"/>
  <c r="AA8" i="1"/>
  <c r="AA10" i="1"/>
  <c r="AA12" i="1"/>
  <c r="AA13" i="1"/>
  <c r="AA14" i="1"/>
  <c r="AA15" i="1"/>
  <c r="AA16" i="1"/>
  <c r="AA18" i="1"/>
  <c r="AA19" i="1"/>
  <c r="AA20" i="1"/>
  <c r="AA21" i="1"/>
  <c r="AA23" i="1"/>
  <c r="AA24" i="1"/>
  <c r="AA25" i="1"/>
  <c r="AA7" i="1"/>
  <c r="W17" i="1"/>
  <c r="W11" i="1"/>
  <c r="AA11" i="1" s="1"/>
  <c r="W282" i="1"/>
  <c r="AA282" i="1" s="1"/>
  <c r="W272" i="1"/>
  <c r="W269" i="1"/>
  <c r="W263" i="1"/>
  <c r="W257" i="1"/>
  <c r="W253" i="1"/>
  <c r="W251" i="1"/>
  <c r="W248" i="1"/>
  <c r="W243" i="1"/>
  <c r="W235" i="1"/>
  <c r="W232" i="1"/>
  <c r="W226" i="1"/>
  <c r="W221" i="1"/>
  <c r="W213" i="1"/>
  <c r="W207" i="1"/>
  <c r="W202" i="1"/>
  <c r="W198" i="1"/>
  <c r="W196" i="1"/>
  <c r="W191" i="1"/>
  <c r="W188" i="1"/>
  <c r="W184" i="1"/>
  <c r="W175" i="1"/>
  <c r="W161" i="1"/>
  <c r="W149" i="1"/>
  <c r="W143" i="1"/>
  <c r="W141" i="1"/>
  <c r="W139" i="1"/>
  <c r="W134" i="1"/>
  <c r="W118" i="1"/>
  <c r="W115" i="1"/>
  <c r="W113" i="1"/>
  <c r="W109" i="1"/>
  <c r="W107" i="1"/>
  <c r="W105" i="1"/>
  <c r="W99" i="1"/>
  <c r="W97" i="1"/>
  <c r="W93" i="1"/>
  <c r="W89" i="1"/>
  <c r="W86" i="1"/>
  <c r="W81" i="1"/>
  <c r="W74" i="1"/>
  <c r="W72" i="1"/>
  <c r="W61" i="1"/>
  <c r="W54" i="1"/>
  <c r="W46" i="1"/>
  <c r="W44" i="1"/>
  <c r="W34" i="1"/>
  <c r="W31" i="1"/>
  <c r="W29" i="1"/>
  <c r="W27" i="1"/>
  <c r="W22" i="1"/>
  <c r="W9" i="1"/>
  <c r="W100" i="1" l="1"/>
  <c r="W162" i="1"/>
  <c r="W273" i="1"/>
  <c r="W75" i="1"/>
  <c r="W119" i="1"/>
  <c r="W236" i="1"/>
  <c r="Z282" i="1" l="1"/>
  <c r="Y282" i="1"/>
  <c r="X282" i="1"/>
  <c r="Z272" i="1"/>
  <c r="Y272" i="1"/>
  <c r="X272" i="1"/>
  <c r="Z269" i="1"/>
  <c r="Y269" i="1"/>
  <c r="X269" i="1"/>
  <c r="Z263" i="1"/>
  <c r="Y263" i="1"/>
  <c r="X263" i="1"/>
  <c r="Z257" i="1"/>
  <c r="Y257" i="1"/>
  <c r="X257" i="1"/>
  <c r="Z253" i="1"/>
  <c r="Y253" i="1"/>
  <c r="X253" i="1"/>
  <c r="Z251" i="1"/>
  <c r="Y251" i="1"/>
  <c r="X251" i="1"/>
  <c r="Z248" i="1"/>
  <c r="Y248" i="1"/>
  <c r="X248" i="1"/>
  <c r="Z243" i="1"/>
  <c r="Y243" i="1"/>
  <c r="Z235" i="1"/>
  <c r="Y235" i="1"/>
  <c r="X235" i="1"/>
  <c r="Z232" i="1"/>
  <c r="Y232" i="1"/>
  <c r="X232" i="1"/>
  <c r="Z226" i="1"/>
  <c r="Y226" i="1"/>
  <c r="X226" i="1"/>
  <c r="Z221" i="1"/>
  <c r="Y221" i="1"/>
  <c r="X221" i="1"/>
  <c r="Z213" i="1"/>
  <c r="Y213" i="1"/>
  <c r="X213" i="1"/>
  <c r="Z207" i="1"/>
  <c r="Y207" i="1"/>
  <c r="X207" i="1"/>
  <c r="Z202" i="1"/>
  <c r="Y202" i="1"/>
  <c r="X202" i="1"/>
  <c r="Z198" i="1"/>
  <c r="Y198" i="1"/>
  <c r="X198" i="1"/>
  <c r="Z196" i="1"/>
  <c r="Y196" i="1"/>
  <c r="X196" i="1"/>
  <c r="Z191" i="1"/>
  <c r="Y191" i="1"/>
  <c r="X191" i="1"/>
  <c r="Z188" i="1"/>
  <c r="Y188" i="1"/>
  <c r="X188" i="1"/>
  <c r="Z184" i="1"/>
  <c r="Y184" i="1"/>
  <c r="X184" i="1"/>
  <c r="Z175" i="1"/>
  <c r="Y175" i="1"/>
  <c r="X175" i="1"/>
  <c r="Z161" i="1"/>
  <c r="Y161" i="1"/>
  <c r="X161" i="1"/>
  <c r="Z149" i="1"/>
  <c r="Y149" i="1"/>
  <c r="X149" i="1"/>
  <c r="Z143" i="1"/>
  <c r="Y143" i="1"/>
  <c r="X143" i="1"/>
  <c r="Z141" i="1"/>
  <c r="Y141" i="1"/>
  <c r="X141" i="1"/>
  <c r="Z139" i="1"/>
  <c r="Y139" i="1"/>
  <c r="X139" i="1"/>
  <c r="Z134" i="1"/>
  <c r="Y134" i="1"/>
  <c r="X134" i="1"/>
  <c r="Z125" i="1"/>
  <c r="Y125" i="1"/>
  <c r="X125" i="1"/>
  <c r="Z118" i="1"/>
  <c r="Y118" i="1"/>
  <c r="X118" i="1"/>
  <c r="Z115" i="1"/>
  <c r="Y115" i="1"/>
  <c r="X115" i="1"/>
  <c r="Z113" i="1"/>
  <c r="Y113" i="1"/>
  <c r="X113" i="1"/>
  <c r="Z109" i="1"/>
  <c r="Y109" i="1"/>
  <c r="X109" i="1"/>
  <c r="Z107" i="1"/>
  <c r="Y107" i="1"/>
  <c r="X107" i="1"/>
  <c r="Z105" i="1"/>
  <c r="Y105" i="1"/>
  <c r="X105" i="1"/>
  <c r="Y99" i="1"/>
  <c r="X99" i="1"/>
  <c r="Z97" i="1"/>
  <c r="Z99" i="1" s="1"/>
  <c r="Y97" i="1"/>
  <c r="X97" i="1"/>
  <c r="Z93" i="1"/>
  <c r="Y93" i="1"/>
  <c r="X93" i="1"/>
  <c r="Z89" i="1"/>
  <c r="Y89" i="1"/>
  <c r="X89" i="1"/>
  <c r="Z86" i="1"/>
  <c r="Y86" i="1"/>
  <c r="X86" i="1"/>
  <c r="Z81" i="1"/>
  <c r="Y81" i="1"/>
  <c r="X81" i="1"/>
  <c r="Z74" i="1"/>
  <c r="Y74" i="1"/>
  <c r="X74" i="1"/>
  <c r="Z72" i="1"/>
  <c r="Y72" i="1"/>
  <c r="X72" i="1"/>
  <c r="Z61" i="1"/>
  <c r="Y61" i="1"/>
  <c r="X61" i="1"/>
  <c r="Z54" i="1"/>
  <c r="Y54" i="1"/>
  <c r="X54" i="1"/>
  <c r="Z46" i="1"/>
  <c r="Y46" i="1"/>
  <c r="X46" i="1"/>
  <c r="Z44" i="1"/>
  <c r="Y44" i="1"/>
  <c r="X44" i="1"/>
  <c r="Z34" i="1"/>
  <c r="Y34" i="1"/>
  <c r="X34" i="1"/>
  <c r="Z31" i="1"/>
  <c r="Y31" i="1"/>
  <c r="X31" i="1"/>
  <c r="Z29" i="1"/>
  <c r="Y29" i="1"/>
  <c r="X29" i="1"/>
  <c r="Z27" i="1"/>
  <c r="Y27" i="1"/>
  <c r="X27" i="1"/>
  <c r="Z22" i="1"/>
  <c r="Y22" i="1"/>
  <c r="X22" i="1"/>
  <c r="Z17" i="1"/>
  <c r="Y17" i="1"/>
  <c r="X17" i="1"/>
  <c r="Z9" i="1"/>
  <c r="Y9" i="1"/>
  <c r="X9" i="1"/>
  <c r="X273" i="1" l="1"/>
  <c r="X100" i="1"/>
  <c r="X119" i="1"/>
  <c r="Y119" i="1"/>
  <c r="Y273" i="1"/>
  <c r="X162" i="1"/>
  <c r="Z100" i="1"/>
  <c r="Z75" i="1"/>
  <c r="Y100" i="1"/>
  <c r="X236" i="1"/>
  <c r="Y236" i="1"/>
  <c r="X75" i="1"/>
  <c r="Z162" i="1"/>
  <c r="Z236" i="1"/>
  <c r="Y75" i="1"/>
  <c r="Y162" i="1"/>
  <c r="X35" i="1"/>
  <c r="Z119" i="1"/>
  <c r="Z273" i="1"/>
  <c r="Y35" i="1"/>
  <c r="Z35" i="1"/>
  <c r="Z283" i="1" l="1"/>
  <c r="X283" i="1"/>
  <c r="Y283" i="1"/>
  <c r="S263" i="1"/>
  <c r="V263" i="1"/>
  <c r="U263" i="1"/>
  <c r="T263" i="1"/>
  <c r="Q263" i="1"/>
  <c r="P263" i="1"/>
  <c r="O263" i="1"/>
  <c r="N263" i="1"/>
  <c r="M263" i="1"/>
  <c r="L263" i="1"/>
  <c r="K263" i="1"/>
  <c r="J263" i="1"/>
  <c r="I263" i="1"/>
  <c r="H263" i="1"/>
  <c r="G263" i="1"/>
  <c r="V282" i="1" l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V269" i="1"/>
  <c r="U269" i="1"/>
  <c r="T269" i="1"/>
  <c r="AB269" i="1" s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R263" i="1"/>
  <c r="F263" i="1"/>
  <c r="E263" i="1"/>
  <c r="D263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V251" i="1"/>
  <c r="U251" i="1"/>
  <c r="T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V248" i="1"/>
  <c r="U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T248" i="1"/>
  <c r="V243" i="1"/>
  <c r="AD243" i="1" s="1"/>
  <c r="U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V235" i="1"/>
  <c r="U235" i="1"/>
  <c r="AC235" i="1" s="1"/>
  <c r="T235" i="1"/>
  <c r="AB235" i="1" s="1"/>
  <c r="S235" i="1"/>
  <c r="AA235" i="1" s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V232" i="1"/>
  <c r="U232" i="1"/>
  <c r="AC232" i="1" s="1"/>
  <c r="T232" i="1"/>
  <c r="AB232" i="1" s="1"/>
  <c r="S232" i="1"/>
  <c r="AA232" i="1" s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V226" i="1"/>
  <c r="U226" i="1"/>
  <c r="AC226" i="1" s="1"/>
  <c r="T226" i="1"/>
  <c r="AB226" i="1" s="1"/>
  <c r="S226" i="1"/>
  <c r="AA226" i="1" s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V221" i="1"/>
  <c r="U221" i="1"/>
  <c r="AC221" i="1" s="1"/>
  <c r="T221" i="1"/>
  <c r="AB221" i="1" s="1"/>
  <c r="S221" i="1"/>
  <c r="AA221" i="1" s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V213" i="1"/>
  <c r="U213" i="1"/>
  <c r="AC213" i="1" s="1"/>
  <c r="T213" i="1"/>
  <c r="AB213" i="1" s="1"/>
  <c r="S213" i="1"/>
  <c r="AA213" i="1" s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V207" i="1"/>
  <c r="U207" i="1"/>
  <c r="AC207" i="1" s="1"/>
  <c r="T207" i="1"/>
  <c r="AB207" i="1" s="1"/>
  <c r="S207" i="1"/>
  <c r="AA207" i="1" s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V202" i="1"/>
  <c r="U202" i="1"/>
  <c r="AC202" i="1" s="1"/>
  <c r="T202" i="1"/>
  <c r="AB202" i="1" s="1"/>
  <c r="S202" i="1"/>
  <c r="AA202" i="1" s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V198" i="1"/>
  <c r="U198" i="1"/>
  <c r="AC198" i="1" s="1"/>
  <c r="T198" i="1"/>
  <c r="AB198" i="1" s="1"/>
  <c r="S198" i="1"/>
  <c r="AA198" i="1" s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96" i="1"/>
  <c r="U196" i="1"/>
  <c r="AC196" i="1" s="1"/>
  <c r="T196" i="1"/>
  <c r="AB196" i="1" s="1"/>
  <c r="S196" i="1"/>
  <c r="AA196" i="1" s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V191" i="1"/>
  <c r="U191" i="1"/>
  <c r="AC191" i="1" s="1"/>
  <c r="T191" i="1"/>
  <c r="AB191" i="1" s="1"/>
  <c r="S191" i="1"/>
  <c r="AA191" i="1" s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V188" i="1"/>
  <c r="U188" i="1"/>
  <c r="AC188" i="1" s="1"/>
  <c r="T188" i="1"/>
  <c r="AB188" i="1" s="1"/>
  <c r="S188" i="1"/>
  <c r="AA188" i="1" s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V184" i="1"/>
  <c r="U184" i="1"/>
  <c r="AC184" i="1" s="1"/>
  <c r="T184" i="1"/>
  <c r="AB184" i="1" s="1"/>
  <c r="S184" i="1"/>
  <c r="AA184" i="1" s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V175" i="1"/>
  <c r="U175" i="1"/>
  <c r="T175" i="1"/>
  <c r="S175" i="1"/>
  <c r="R175" i="1"/>
  <c r="Q175" i="1"/>
  <c r="P175" i="1"/>
  <c r="V161" i="1"/>
  <c r="U161" i="1"/>
  <c r="AC161" i="1" s="1"/>
  <c r="T161" i="1"/>
  <c r="S161" i="1"/>
  <c r="AA161" i="1" s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N158" i="1"/>
  <c r="M158" i="1"/>
  <c r="L158" i="1"/>
  <c r="K158" i="1"/>
  <c r="J158" i="1"/>
  <c r="I158" i="1"/>
  <c r="H158" i="1"/>
  <c r="G158" i="1"/>
  <c r="F158" i="1"/>
  <c r="E158" i="1"/>
  <c r="D158" i="1"/>
  <c r="N156" i="1"/>
  <c r="M156" i="1"/>
  <c r="L156" i="1"/>
  <c r="K156" i="1"/>
  <c r="J156" i="1"/>
  <c r="I156" i="1"/>
  <c r="H156" i="1"/>
  <c r="G156" i="1"/>
  <c r="F156" i="1"/>
  <c r="E156" i="1"/>
  <c r="D156" i="1"/>
  <c r="V149" i="1"/>
  <c r="U149" i="1"/>
  <c r="AC149" i="1" s="1"/>
  <c r="T149" i="1"/>
  <c r="S149" i="1"/>
  <c r="AA149" i="1" s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143" i="1"/>
  <c r="U143" i="1"/>
  <c r="AC143" i="1" s="1"/>
  <c r="T143" i="1"/>
  <c r="S143" i="1"/>
  <c r="AA143" i="1" s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V141" i="1"/>
  <c r="U141" i="1"/>
  <c r="AC141" i="1" s="1"/>
  <c r="T141" i="1"/>
  <c r="S141" i="1"/>
  <c r="AA141" i="1" s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V139" i="1"/>
  <c r="U139" i="1"/>
  <c r="AC139" i="1" s="1"/>
  <c r="T139" i="1"/>
  <c r="S139" i="1"/>
  <c r="AA139" i="1" s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V134" i="1"/>
  <c r="U134" i="1"/>
  <c r="AC134" i="1" s="1"/>
  <c r="T134" i="1"/>
  <c r="S134" i="1"/>
  <c r="AA134" i="1" s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V125" i="1"/>
  <c r="U125" i="1"/>
  <c r="AC125" i="1" s="1"/>
  <c r="T125" i="1"/>
  <c r="S125" i="1"/>
  <c r="AA125" i="1" s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V118" i="1"/>
  <c r="U118" i="1"/>
  <c r="AC118" i="1" s="1"/>
  <c r="T118" i="1"/>
  <c r="S118" i="1"/>
  <c r="AA118" i="1" s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V115" i="1"/>
  <c r="U115" i="1"/>
  <c r="AC115" i="1" s="1"/>
  <c r="T115" i="1"/>
  <c r="S115" i="1"/>
  <c r="AA115" i="1" s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V113" i="1"/>
  <c r="U113" i="1"/>
  <c r="AC113" i="1" s="1"/>
  <c r="T113" i="1"/>
  <c r="S113" i="1"/>
  <c r="AA113" i="1" s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V109" i="1"/>
  <c r="U109" i="1"/>
  <c r="AC109" i="1" s="1"/>
  <c r="T109" i="1"/>
  <c r="S109" i="1"/>
  <c r="AA109" i="1" s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V107" i="1"/>
  <c r="U107" i="1"/>
  <c r="AC107" i="1" s="1"/>
  <c r="T107" i="1"/>
  <c r="S107" i="1"/>
  <c r="AA107" i="1" s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V105" i="1"/>
  <c r="U105" i="1"/>
  <c r="AC105" i="1" s="1"/>
  <c r="T105" i="1"/>
  <c r="S105" i="1"/>
  <c r="AA105" i="1" s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V97" i="1"/>
  <c r="U97" i="1"/>
  <c r="AC97" i="1" s="1"/>
  <c r="T97" i="1"/>
  <c r="S97" i="1"/>
  <c r="AA97" i="1" s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V93" i="1"/>
  <c r="U93" i="1"/>
  <c r="AC93" i="1" s="1"/>
  <c r="T93" i="1"/>
  <c r="S93" i="1"/>
  <c r="AA93" i="1" s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V89" i="1"/>
  <c r="U89" i="1"/>
  <c r="AC89" i="1" s="1"/>
  <c r="T89" i="1"/>
  <c r="S89" i="1"/>
  <c r="AA89" i="1" s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D86" i="1"/>
  <c r="V86" i="1"/>
  <c r="U86" i="1"/>
  <c r="AC86" i="1" s="1"/>
  <c r="T86" i="1"/>
  <c r="S86" i="1"/>
  <c r="AA86" i="1" s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V81" i="1"/>
  <c r="U81" i="1"/>
  <c r="AC81" i="1" s="1"/>
  <c r="T81" i="1"/>
  <c r="S81" i="1"/>
  <c r="AA81" i="1" s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V74" i="1"/>
  <c r="U74" i="1"/>
  <c r="AC74" i="1" s="1"/>
  <c r="T74" i="1"/>
  <c r="S74" i="1"/>
  <c r="AA74" i="1" s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V72" i="1"/>
  <c r="U72" i="1"/>
  <c r="AC72" i="1" s="1"/>
  <c r="T72" i="1"/>
  <c r="S72" i="1"/>
  <c r="AA72" i="1" s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V61" i="1"/>
  <c r="U61" i="1"/>
  <c r="AC61" i="1" s="1"/>
  <c r="T61" i="1"/>
  <c r="S61" i="1"/>
  <c r="AA61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V54" i="1"/>
  <c r="U54" i="1"/>
  <c r="AC54" i="1" s="1"/>
  <c r="T54" i="1"/>
  <c r="S54" i="1"/>
  <c r="AA54" i="1" s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46" i="1"/>
  <c r="U46" i="1"/>
  <c r="AC46" i="1" s="1"/>
  <c r="T46" i="1"/>
  <c r="S46" i="1"/>
  <c r="AA46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V44" i="1"/>
  <c r="U44" i="1"/>
  <c r="AC44" i="1" s="1"/>
  <c r="T44" i="1"/>
  <c r="S44" i="1"/>
  <c r="AA44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V34" i="1"/>
  <c r="U34" i="1"/>
  <c r="AC34" i="1" s="1"/>
  <c r="T34" i="1"/>
  <c r="S34" i="1"/>
  <c r="AA34" i="1" s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V31" i="1"/>
  <c r="U31" i="1"/>
  <c r="AC31" i="1" s="1"/>
  <c r="T31" i="1"/>
  <c r="S31" i="1"/>
  <c r="AA31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V29" i="1"/>
  <c r="U29" i="1"/>
  <c r="AC29" i="1" s="1"/>
  <c r="T29" i="1"/>
  <c r="S29" i="1"/>
  <c r="AA29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V27" i="1"/>
  <c r="U27" i="1"/>
  <c r="AC27" i="1" s="1"/>
  <c r="T27" i="1"/>
  <c r="S27" i="1"/>
  <c r="AA27" i="1" s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V9" i="1"/>
  <c r="U9" i="1"/>
  <c r="AC9" i="1" s="1"/>
  <c r="T9" i="1"/>
  <c r="S9" i="1"/>
  <c r="AA9" i="1" s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V22" i="1"/>
  <c r="U22" i="1"/>
  <c r="AC22" i="1" s="1"/>
  <c r="T22" i="1"/>
  <c r="S22" i="1"/>
  <c r="AA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17" i="1"/>
  <c r="U17" i="1"/>
  <c r="AC17" i="1" s="1"/>
  <c r="T17" i="1"/>
  <c r="S17" i="1"/>
  <c r="AA17" i="1" s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E119" i="1" l="1"/>
  <c r="M119" i="1"/>
  <c r="U119" i="1"/>
  <c r="AC119" i="1" s="1"/>
  <c r="F75" i="1"/>
  <c r="K75" i="1"/>
  <c r="S75" i="1"/>
  <c r="AA75" i="1" s="1"/>
  <c r="P236" i="1"/>
  <c r="R119" i="1"/>
  <c r="J119" i="1"/>
  <c r="N75" i="1"/>
  <c r="V75" i="1"/>
  <c r="I162" i="1"/>
  <c r="Q162" i="1"/>
  <c r="D75" i="1"/>
  <c r="L75" i="1"/>
  <c r="T75" i="1"/>
  <c r="I75" i="1"/>
  <c r="Q75" i="1"/>
  <c r="E75" i="1"/>
  <c r="M75" i="1"/>
  <c r="U75" i="1"/>
  <c r="AC75" i="1" s="1"/>
  <c r="J75" i="1"/>
  <c r="R75" i="1"/>
  <c r="J162" i="1"/>
  <c r="R162" i="1"/>
  <c r="F273" i="1"/>
  <c r="V273" i="1"/>
  <c r="G236" i="1"/>
  <c r="T162" i="1"/>
  <c r="D236" i="1"/>
  <c r="L236" i="1"/>
  <c r="Q236" i="1"/>
  <c r="L162" i="1"/>
  <c r="G119" i="1"/>
  <c r="O119" i="1"/>
  <c r="M273" i="1"/>
  <c r="F119" i="1"/>
  <c r="N119" i="1"/>
  <c r="V119" i="1"/>
  <c r="K119" i="1"/>
  <c r="S119" i="1"/>
  <c r="AA119" i="1" s="1"/>
  <c r="H119" i="1"/>
  <c r="P119" i="1"/>
  <c r="V162" i="1"/>
  <c r="H75" i="1"/>
  <c r="P75" i="1"/>
  <c r="D119" i="1"/>
  <c r="L119" i="1"/>
  <c r="T119" i="1"/>
  <c r="I119" i="1"/>
  <c r="Q119" i="1"/>
  <c r="G35" i="1"/>
  <c r="H35" i="1"/>
  <c r="P35" i="1"/>
  <c r="O35" i="1"/>
  <c r="I35" i="1"/>
  <c r="Q35" i="1"/>
  <c r="U162" i="1"/>
  <c r="AC162" i="1" s="1"/>
  <c r="S162" i="1"/>
  <c r="AA162" i="1" s="1"/>
  <c r="P162" i="1"/>
  <c r="O162" i="1"/>
  <c r="K162" i="1"/>
  <c r="H162" i="1"/>
  <c r="D162" i="1"/>
  <c r="O273" i="1"/>
  <c r="O236" i="1"/>
  <c r="R236" i="1"/>
  <c r="N236" i="1"/>
  <c r="M236" i="1"/>
  <c r="K236" i="1"/>
  <c r="J236" i="1"/>
  <c r="I236" i="1"/>
  <c r="H236" i="1"/>
  <c r="F236" i="1"/>
  <c r="E236" i="1"/>
  <c r="U236" i="1"/>
  <c r="AC236" i="1" s="1"/>
  <c r="V236" i="1"/>
  <c r="J35" i="1"/>
  <c r="D35" i="1"/>
  <c r="L35" i="1"/>
  <c r="T35" i="1"/>
  <c r="E35" i="1"/>
  <c r="M35" i="1"/>
  <c r="U35" i="1"/>
  <c r="AC35" i="1" s="1"/>
  <c r="F35" i="1"/>
  <c r="N35" i="1"/>
  <c r="V35" i="1"/>
  <c r="R35" i="1"/>
  <c r="K35" i="1"/>
  <c r="S35" i="1"/>
  <c r="S236" i="1"/>
  <c r="AA236" i="1" s="1"/>
  <c r="T236" i="1"/>
  <c r="AB236" i="1" s="1"/>
  <c r="O75" i="1"/>
  <c r="G75" i="1"/>
  <c r="N162" i="1"/>
  <c r="M162" i="1"/>
  <c r="G162" i="1"/>
  <c r="F162" i="1"/>
  <c r="E162" i="1"/>
  <c r="Q273" i="1"/>
  <c r="N273" i="1"/>
  <c r="K273" i="1"/>
  <c r="I273" i="1"/>
  <c r="R273" i="1"/>
  <c r="P273" i="1"/>
  <c r="L273" i="1"/>
  <c r="J273" i="1"/>
  <c r="H273" i="1"/>
  <c r="E273" i="1"/>
  <c r="D273" i="1"/>
  <c r="T273" i="1"/>
  <c r="AB273" i="1" s="1"/>
  <c r="U273" i="1"/>
  <c r="G273" i="1"/>
  <c r="C158" i="1" l="1"/>
  <c r="C156" i="1"/>
  <c r="S251" i="1"/>
  <c r="S273" i="1" s="1"/>
  <c r="U99" i="1" l="1"/>
  <c r="T99" i="1"/>
  <c r="S99" i="1"/>
  <c r="V99" i="1"/>
  <c r="V100" i="1" s="1"/>
  <c r="V283" i="1" s="1"/>
  <c r="AD283" i="1" s="1"/>
  <c r="S100" i="1" l="1"/>
  <c r="AA99" i="1"/>
  <c r="T100" i="1"/>
  <c r="U100" i="1"/>
  <c r="AC99" i="1"/>
  <c r="T283" i="1" l="1"/>
  <c r="U283" i="1"/>
  <c r="AC283" i="1" s="1"/>
  <c r="AC100" i="1"/>
  <c r="S283" i="1"/>
  <c r="AA100" i="1"/>
  <c r="O175" i="1"/>
  <c r="Q99" i="1"/>
  <c r="Q100" i="1" s="1"/>
  <c r="Q283" i="1" s="1"/>
  <c r="P99" i="1"/>
  <c r="P100" i="1" s="1"/>
  <c r="P283" i="1" s="1"/>
  <c r="O99" i="1"/>
  <c r="O100" i="1" s="1"/>
  <c r="R99" i="1"/>
  <c r="R100" i="1" s="1"/>
  <c r="R283" i="1" s="1"/>
  <c r="O283" i="1" l="1"/>
  <c r="C263" i="1" l="1"/>
  <c r="C282" i="1" l="1"/>
  <c r="C272" i="1"/>
  <c r="C253" i="1"/>
  <c r="C257" i="1"/>
  <c r="C226" i="1"/>
  <c r="C232" i="1"/>
  <c r="C235" i="1"/>
  <c r="C213" i="1"/>
  <c r="C221" i="1"/>
  <c r="C184" i="1"/>
  <c r="C188" i="1"/>
  <c r="C191" i="1"/>
  <c r="C196" i="1"/>
  <c r="C198" i="1"/>
  <c r="C202" i="1"/>
  <c r="C125" i="1"/>
  <c r="C139" i="1"/>
  <c r="C141" i="1"/>
  <c r="C143" i="1"/>
  <c r="C161" i="1"/>
  <c r="C118" i="1"/>
  <c r="C115" i="1"/>
  <c r="C113" i="1"/>
  <c r="C109" i="1"/>
  <c r="C107" i="1"/>
  <c r="C105" i="1"/>
  <c r="C81" i="1"/>
  <c r="C86" i="1"/>
  <c r="C93" i="1"/>
  <c r="F99" i="1"/>
  <c r="F100" i="1" s="1"/>
  <c r="F283" i="1" s="1"/>
  <c r="C99" i="1"/>
  <c r="D99" i="1"/>
  <c r="D100" i="1" s="1"/>
  <c r="D283" i="1" s="1"/>
  <c r="E99" i="1"/>
  <c r="E100" i="1" s="1"/>
  <c r="E283" i="1" s="1"/>
  <c r="C74" i="1"/>
  <c r="C72" i="1"/>
  <c r="C61" i="1"/>
  <c r="C54" i="1"/>
  <c r="C46" i="1"/>
  <c r="C44" i="1"/>
  <c r="C29" i="1"/>
  <c r="C31" i="1"/>
  <c r="C34" i="1"/>
  <c r="C27" i="1"/>
  <c r="C9" i="1"/>
  <c r="C119" i="1" l="1"/>
  <c r="C236" i="1"/>
  <c r="C35" i="1"/>
  <c r="C162" i="1"/>
  <c r="C75" i="1"/>
  <c r="C273" i="1"/>
  <c r="H99" i="1"/>
  <c r="H100" i="1" s="1"/>
  <c r="H283" i="1" s="1"/>
  <c r="G99" i="1"/>
  <c r="G100" i="1" s="1"/>
  <c r="G283" i="1" s="1"/>
  <c r="J99" i="1"/>
  <c r="J100" i="1" s="1"/>
  <c r="J283" i="1" s="1"/>
  <c r="I99" i="1" l="1"/>
  <c r="I100" i="1" s="1"/>
  <c r="I283" i="1" s="1"/>
  <c r="M99" i="1" l="1"/>
  <c r="M100" i="1" s="1"/>
  <c r="M283" i="1" s="1"/>
  <c r="L99" i="1"/>
  <c r="L100" i="1" s="1"/>
  <c r="L283" i="1" s="1"/>
  <c r="K99" i="1"/>
  <c r="K100" i="1" s="1"/>
  <c r="K283" i="1" s="1"/>
  <c r="N99" i="1" l="1"/>
  <c r="N100" i="1" s="1"/>
  <c r="N283" i="1" s="1"/>
  <c r="C100" i="1" l="1"/>
  <c r="C283" i="1" s="1"/>
  <c r="W35" i="1" l="1"/>
  <c r="W283" i="1" l="1"/>
  <c r="AA283" i="1" s="1"/>
  <c r="AA35" i="1"/>
</calcChain>
</file>

<file path=xl/sharedStrings.xml><?xml version="1.0" encoding="utf-8"?>
<sst xmlns="http://schemas.openxmlformats.org/spreadsheetml/2006/main" count="888" uniqueCount="226">
  <si>
    <t>MAJOR</t>
  </si>
  <si>
    <t>UG</t>
  </si>
  <si>
    <t>MA</t>
  </si>
  <si>
    <t>DR</t>
  </si>
  <si>
    <t>MD</t>
  </si>
  <si>
    <t>Economics and Finance</t>
  </si>
  <si>
    <t>Economics</t>
  </si>
  <si>
    <t>N/A</t>
  </si>
  <si>
    <t>Finance</t>
  </si>
  <si>
    <t>Information Systems</t>
  </si>
  <si>
    <t>Management Info. Systems</t>
  </si>
  <si>
    <t>International Business and Entrepreneurship</t>
  </si>
  <si>
    <t>Entrepreneurship</t>
  </si>
  <si>
    <t>International Business</t>
  </si>
  <si>
    <t>Management</t>
  </si>
  <si>
    <t>Business Administration</t>
  </si>
  <si>
    <t>Marketing</t>
  </si>
  <si>
    <t>Non Departmental</t>
  </si>
  <si>
    <t>Post Bac Prof Improvement</t>
  </si>
  <si>
    <t>Undeclared</t>
  </si>
  <si>
    <t>School of Accountancy</t>
  </si>
  <si>
    <t>Accounting</t>
  </si>
  <si>
    <t>Bilingual and Literacy Studies</t>
  </si>
  <si>
    <t>Bilingual Education</t>
  </si>
  <si>
    <t>Reading and Literacy</t>
  </si>
  <si>
    <t>Counseling &amp; Guidance</t>
  </si>
  <si>
    <t>Human Development and School Services</t>
  </si>
  <si>
    <t>Early Care and Early Childhood Studies</t>
  </si>
  <si>
    <t>Early Childhood</t>
  </si>
  <si>
    <t>Educational Diagnostician</t>
  </si>
  <si>
    <t>School Psychology</t>
  </si>
  <si>
    <t>Special Education</t>
  </si>
  <si>
    <t>Organization and School Leadership</t>
  </si>
  <si>
    <t>Educational Administration</t>
  </si>
  <si>
    <t>Educational Leadership</t>
  </si>
  <si>
    <t>Teaching and Learning</t>
  </si>
  <si>
    <t>Curriculum &amp; Instruction</t>
  </si>
  <si>
    <t>Educational Technology</t>
  </si>
  <si>
    <t>Elementary Education</t>
  </si>
  <si>
    <t>Interdisciplinary Studies</t>
  </si>
  <si>
    <t>Secondary Education</t>
  </si>
  <si>
    <t>Technology Ldrshp in Ed - Certificate *</t>
  </si>
  <si>
    <t>Civil Engineering</t>
  </si>
  <si>
    <t>Computer Science</t>
  </si>
  <si>
    <t>Computational Science</t>
  </si>
  <si>
    <t>Computer Information Sys Tech</t>
  </si>
  <si>
    <t>Information Technology</t>
  </si>
  <si>
    <t>Electrical Engineering</t>
  </si>
  <si>
    <t>Computer Engineering</t>
  </si>
  <si>
    <t>Engineering Technology</t>
  </si>
  <si>
    <t>Manufacturing and Industrial Engineering</t>
  </si>
  <si>
    <t>Engineering Management</t>
  </si>
  <si>
    <t>Manufacturing Engineering</t>
  </si>
  <si>
    <t>Mechanical Engineering</t>
  </si>
  <si>
    <t>Engineering Physics</t>
  </si>
  <si>
    <t>Creative Writing Bilingual Master of Fine Arts Program</t>
  </si>
  <si>
    <t>Creative Writing</t>
  </si>
  <si>
    <t>Dance Program</t>
  </si>
  <si>
    <t>Dance</t>
  </si>
  <si>
    <t>Undeclared UG Transient</t>
  </si>
  <si>
    <t>School of Art</t>
  </si>
  <si>
    <t>Art</t>
  </si>
  <si>
    <t>School of Music</t>
  </si>
  <si>
    <t>Music</t>
  </si>
  <si>
    <t>Performance</t>
  </si>
  <si>
    <t>Theatre</t>
  </si>
  <si>
    <t>Communication Disorders</t>
  </si>
  <si>
    <t>Comm Sciences and Disorders</t>
  </si>
  <si>
    <t>Health and Biomedical Sciences</t>
  </si>
  <si>
    <t>Biomedical Sciences</t>
  </si>
  <si>
    <t>Clinical Laboratory Sciences</t>
  </si>
  <si>
    <t>Dietetics</t>
  </si>
  <si>
    <t>Health Sciences</t>
  </si>
  <si>
    <t>Health Services Technology</t>
  </si>
  <si>
    <t>Health and Human Performance</t>
  </si>
  <si>
    <t>Exercise Science</t>
  </si>
  <si>
    <t>Health</t>
  </si>
  <si>
    <t>Health &amp; Human Performance</t>
  </si>
  <si>
    <t>Kinesiology</t>
  </si>
  <si>
    <t>Nursing</t>
  </si>
  <si>
    <t>Nurse Practitioner - Family</t>
  </si>
  <si>
    <t>Nursing Administration</t>
  </si>
  <si>
    <t>Nursing Education</t>
  </si>
  <si>
    <t>Occupational Therapy</t>
  </si>
  <si>
    <t>Physician Assistant</t>
  </si>
  <si>
    <t>Physician Assistant Studies</t>
  </si>
  <si>
    <t>Rehabilitation Services and Counseling</t>
  </si>
  <si>
    <t>Rehabilitation Counseling</t>
  </si>
  <si>
    <t>Rehabilitation Services</t>
  </si>
  <si>
    <t>Rehabilitation Srvs (Deaf Stu)</t>
  </si>
  <si>
    <t>Social Work</t>
  </si>
  <si>
    <t>Communication</t>
  </si>
  <si>
    <t>Communication Studies</t>
  </si>
  <si>
    <t>Mass Communication</t>
  </si>
  <si>
    <t>Criminal Justice</t>
  </si>
  <si>
    <t>Criminology &amp; Criminal Justice</t>
  </si>
  <si>
    <t>Law and Justice Studies</t>
  </si>
  <si>
    <t>History</t>
  </si>
  <si>
    <t>Social Studies Composite</t>
  </si>
  <si>
    <t>Literatures and Cultural Studies</t>
  </si>
  <si>
    <t>Advanced Spanish Literature - Certificate *</t>
  </si>
  <si>
    <t>English</t>
  </si>
  <si>
    <t>Spanish</t>
  </si>
  <si>
    <t>Philosophy</t>
  </si>
  <si>
    <t>Political Science</t>
  </si>
  <si>
    <t>Government</t>
  </si>
  <si>
    <t>Pre Law</t>
  </si>
  <si>
    <t>Psychological Science</t>
  </si>
  <si>
    <t>Clinical Psychology</t>
  </si>
  <si>
    <t>Experimental Psychology</t>
  </si>
  <si>
    <t>Psychology</t>
  </si>
  <si>
    <t>Public Affairs and Security Studies</t>
  </si>
  <si>
    <t>Public Administration</t>
  </si>
  <si>
    <t>Public Affairs</t>
  </si>
  <si>
    <t>Public Policy &amp; Management</t>
  </si>
  <si>
    <t>Public Service</t>
  </si>
  <si>
    <t>School of Interdisciplinary Programs and Community Engagement</t>
  </si>
  <si>
    <t>General Studies</t>
  </si>
  <si>
    <t>Mexican American Studies</t>
  </si>
  <si>
    <t>Multidisciplinary Studies</t>
  </si>
  <si>
    <t>Spanish Translation &amp; Interpreting - Certificate *</t>
  </si>
  <si>
    <t>Spanish Translation &amp; Interpreting</t>
  </si>
  <si>
    <t>Sociology and Anthropology</t>
  </si>
  <si>
    <t>Anthropology</t>
  </si>
  <si>
    <t>Disaster Studies</t>
  </si>
  <si>
    <t>Sociology</t>
  </si>
  <si>
    <t>Writing and Language Studies</t>
  </si>
  <si>
    <t>English as a Second Language</t>
  </si>
  <si>
    <t>French Studies</t>
  </si>
  <si>
    <t>Doctor of Medicine</t>
  </si>
  <si>
    <t>Biology</t>
  </si>
  <si>
    <t>Chemistry</t>
  </si>
  <si>
    <t>Physics</t>
  </si>
  <si>
    <t>Physical Science</t>
  </si>
  <si>
    <t>School of Mathematical and Statistical Science</t>
  </si>
  <si>
    <t>Mathematical Science</t>
  </si>
  <si>
    <t>Mathematics</t>
  </si>
  <si>
    <t>University College</t>
  </si>
  <si>
    <t>Brownsville Early College HS</t>
  </si>
  <si>
    <t>Dual Enrollment with BISD</t>
  </si>
  <si>
    <t>Math and Science Academy HS</t>
  </si>
  <si>
    <t>Multidisc Studies Finish@UT</t>
  </si>
  <si>
    <t>Applied Arts and Sciences</t>
  </si>
  <si>
    <t>Department Total</t>
  </si>
  <si>
    <t>UNIVERSITY TOTAL</t>
  </si>
  <si>
    <t>College of Business and Entrepreneurship/Department</t>
  </si>
  <si>
    <t>College of Engineering &amp; Computer Science/Department</t>
  </si>
  <si>
    <t>College of Fine Arts/Department</t>
  </si>
  <si>
    <t>College of Liberal Arts/Department</t>
  </si>
  <si>
    <t>School of Medicine/Department</t>
  </si>
  <si>
    <t>College of Sciences/Department</t>
  </si>
  <si>
    <t xml:space="preserve">FALL 2016 </t>
  </si>
  <si>
    <t>UTRGV ENROLLMENT BY LEVEL, COLLEGE, DEPARTMENT &amp; MAJOR</t>
  </si>
  <si>
    <t>* Masters level certificate: Student reported as Undergraduate as Certificate is not certified by THECB (certificate less than 16 hours)</t>
  </si>
  <si>
    <t>College of Education &amp; P-16 Integration/ Department</t>
  </si>
  <si>
    <t>FALL 2017</t>
  </si>
  <si>
    <t>School of Earth, Environmental, &amp; Marine Sciences</t>
  </si>
  <si>
    <t>Ocean, Coastal, and Earth Sciences</t>
  </si>
  <si>
    <t>Agricultural, Environmental, &amp; Sustainability Sciences</t>
  </si>
  <si>
    <t>Environmental Sciences**</t>
  </si>
  <si>
    <t>Marine Biology**</t>
  </si>
  <si>
    <t>** These were in School of Multidisciplinary Sciences prior to Fall 2017</t>
  </si>
  <si>
    <t>FALL 2015</t>
  </si>
  <si>
    <t xml:space="preserve"> </t>
  </si>
  <si>
    <t>FALL 2018</t>
  </si>
  <si>
    <t>Superintendent Certificate*</t>
  </si>
  <si>
    <t>E-Learning Certificate*</t>
  </si>
  <si>
    <t>Early Childhood Ed. Interdisciplinary</t>
  </si>
  <si>
    <t>Nursing - Accelerated Program</t>
  </si>
  <si>
    <t>Addiction Studies</t>
  </si>
  <si>
    <t>Court Interpreting Certificate*</t>
  </si>
  <si>
    <t>Customs &amp; Internt'l Trade - Certificate*</t>
  </si>
  <si>
    <t>Reading Certificate*</t>
  </si>
  <si>
    <t>TxVSN Digital Literacies - Certificate*</t>
  </si>
  <si>
    <t>Guitar, Teacher Certification*</t>
  </si>
  <si>
    <t>Certificate - Mexican American Studies*</t>
  </si>
  <si>
    <t>College Total</t>
  </si>
  <si>
    <t>FALL 2019</t>
  </si>
  <si>
    <t>Business Analytics</t>
  </si>
  <si>
    <t>Business Analytics Certificate*</t>
  </si>
  <si>
    <t>Hospitality &amp; Tourism Management</t>
  </si>
  <si>
    <t>Adv Business Adminstration Certificate</t>
  </si>
  <si>
    <t>Healthcare Admin. &amp; Leadership Certificate</t>
  </si>
  <si>
    <t>Master Read Teach Certificate</t>
  </si>
  <si>
    <t>Access Excep Lrn. Certification</t>
  </si>
  <si>
    <t>Board Certified Behavior Analyst Certificate</t>
  </si>
  <si>
    <t>Principal Certificate</t>
  </si>
  <si>
    <t>Principal Accelerated Certificate</t>
  </si>
  <si>
    <t>Teacher Certificate</t>
  </si>
  <si>
    <t xml:space="preserve">Nrs Prac-Psychiatric Mental Health - Certificate </t>
  </si>
  <si>
    <t>Teacher Leadership</t>
  </si>
  <si>
    <t>Mechanics &amp; Design Certificate*</t>
  </si>
  <si>
    <t>College of Health Professions/Department</t>
  </si>
  <si>
    <t>Nutritional Sciences</t>
  </si>
  <si>
    <t>School of Social Work</t>
  </si>
  <si>
    <t>Statistics</t>
  </si>
  <si>
    <t>Sustainability Agriculture &amp; Food Systems</t>
  </si>
  <si>
    <t>Biochemist &amp; Molecular Biology</t>
  </si>
  <si>
    <t>School of Nursing</t>
  </si>
  <si>
    <t>School Total</t>
  </si>
  <si>
    <t xml:space="preserve">Nursing </t>
  </si>
  <si>
    <t>Previously in Health Professions</t>
  </si>
  <si>
    <t xml:space="preserve">School Total </t>
  </si>
  <si>
    <t>Under the School of Nursing</t>
  </si>
  <si>
    <t xml:space="preserve">Under the School of Social Work </t>
  </si>
  <si>
    <t>Certificate - Communication Training &amp; Consulting*</t>
  </si>
  <si>
    <t>Certificate - Literary Translation*</t>
  </si>
  <si>
    <t xml:space="preserve">Medical School </t>
  </si>
  <si>
    <t>Bioethics</t>
  </si>
  <si>
    <t>Internal Medicine</t>
  </si>
  <si>
    <t>School of Medicine Total</t>
  </si>
  <si>
    <t>Clinical Rehabilitation Counseling</t>
  </si>
  <si>
    <t>FALL 2020</t>
  </si>
  <si>
    <t>% Change Fall 2019 to Fall 2020</t>
  </si>
  <si>
    <t>User Exp. &amp; User Interface Design - Certificate*</t>
  </si>
  <si>
    <t xml:space="preserve">Counseling </t>
  </si>
  <si>
    <t>Online Instruct. Designer Certificate*</t>
  </si>
  <si>
    <t>Fall 2020</t>
  </si>
  <si>
    <t>American Sign Language &amp; Interpretation</t>
  </si>
  <si>
    <t>Health Informatics Certificate</t>
  </si>
  <si>
    <t>Health Science Nutrition Certificate</t>
  </si>
  <si>
    <t>English as a Second Language Certificate*</t>
  </si>
  <si>
    <t>Disaster Management &amp; Sustanability - Certificate*</t>
  </si>
  <si>
    <t>Gender &amp; Women's Studies - Certificate*</t>
  </si>
  <si>
    <t>Applied Statistics &amp; Data Science Certificate</t>
  </si>
  <si>
    <r>
      <t xml:space="preserve">Global Supply Chain Mngmt.                                                                           </t>
    </r>
    <r>
      <rPr>
        <sz val="10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Name changed in Fall 2020 from Materials Mgmt &amp; Logistics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</si>
</sst>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name val="Arial"/>
      <family val="2"/>
    </font>
    <font>
      <b/>
      <i/>
      <sz val="10"/>
      <color rgb="FF000000"/>
      <name val="Times New Roman"/>
      <family val="1"/>
    </font>
    <font>
      <i/>
      <sz val="11"/>
      <name val="Times New Roman"/>
      <family val="1"/>
    </font>
    <font>
      <sz val="14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4" tint="0.3999755851924192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4" fillId="0" borderId="5" xfId="0" applyFont="1" applyBorder="1" applyAlignment="1">
      <alignment horizontal="left" wrapText="1"/>
    </xf>
    <xf numFmtId="0" fontId="1" fillId="8" borderId="0" xfId="0" applyFont="1" applyFill="1"/>
    <xf numFmtId="0" fontId="3" fillId="8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0" xfId="0" applyFont="1" applyBorder="1"/>
    <xf numFmtId="0" fontId="9" fillId="0" borderId="0" xfId="0" applyFont="1"/>
    <xf numFmtId="0" fontId="10" fillId="0" borderId="1" xfId="0" applyFont="1" applyBorder="1" applyAlignment="1">
      <alignment wrapText="1"/>
    </xf>
    <xf numFmtId="0" fontId="10" fillId="11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3" fontId="12" fillId="11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2" fillId="7" borderId="1" xfId="0" applyNumberFormat="1" applyFont="1" applyFill="1" applyBorder="1" applyAlignment="1">
      <alignment horizontal="center"/>
    </xf>
    <xf numFmtId="3" fontId="12" fillId="12" borderId="1" xfId="0" applyNumberFormat="1" applyFont="1" applyFill="1" applyBorder="1" applyAlignment="1">
      <alignment horizontal="center"/>
    </xf>
    <xf numFmtId="3" fontId="11" fillId="11" borderId="1" xfId="0" applyNumberFormat="1" applyFont="1" applyFill="1" applyBorder="1" applyAlignment="1">
      <alignment horizontal="center" wrapText="1"/>
    </xf>
    <xf numFmtId="3" fontId="11" fillId="10" borderId="1" xfId="0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3" fontId="11" fillId="12" borderId="1" xfId="0" applyNumberFormat="1" applyFont="1" applyFill="1" applyBorder="1" applyAlignment="1">
      <alignment horizontal="center" wrapText="1"/>
    </xf>
    <xf numFmtId="3" fontId="12" fillId="10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0" fillId="9" borderId="1" xfId="0" applyFont="1" applyFill="1" applyBorder="1" applyAlignment="1">
      <alignment wrapText="1"/>
    </xf>
    <xf numFmtId="3" fontId="10" fillId="9" borderId="1" xfId="0" applyNumberFormat="1" applyFont="1" applyFill="1" applyBorder="1" applyAlignment="1">
      <alignment horizontal="center" wrapText="1"/>
    </xf>
    <xf numFmtId="164" fontId="12" fillId="8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wrapText="1"/>
    </xf>
    <xf numFmtId="3" fontId="13" fillId="9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3" fontId="10" fillId="5" borderId="1" xfId="0" applyNumberFormat="1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3" fontId="12" fillId="11" borderId="4" xfId="0" applyNumberFormat="1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3" fontId="12" fillId="12" borderId="4" xfId="0" applyNumberFormat="1" applyFont="1" applyFill="1" applyBorder="1" applyAlignment="1">
      <alignment horizontal="center"/>
    </xf>
    <xf numFmtId="3" fontId="11" fillId="11" borderId="4" xfId="0" applyNumberFormat="1" applyFont="1" applyFill="1" applyBorder="1" applyAlignment="1">
      <alignment horizontal="center" wrapText="1"/>
    </xf>
    <xf numFmtId="3" fontId="11" fillId="10" borderId="4" xfId="0" applyNumberFormat="1" applyFont="1" applyFill="1" applyBorder="1" applyAlignment="1">
      <alignment horizontal="center" wrapText="1"/>
    </xf>
    <xf numFmtId="3" fontId="11" fillId="2" borderId="4" xfId="0" applyNumberFormat="1" applyFont="1" applyFill="1" applyBorder="1" applyAlignment="1">
      <alignment horizontal="center" wrapText="1"/>
    </xf>
    <xf numFmtId="3" fontId="11" fillId="12" borderId="4" xfId="0" applyNumberFormat="1" applyFont="1" applyFill="1" applyBorder="1" applyAlignment="1">
      <alignment horizontal="center" wrapText="1"/>
    </xf>
    <xf numFmtId="3" fontId="12" fillId="10" borderId="4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3" fontId="14" fillId="9" borderId="1" xfId="0" applyNumberFormat="1" applyFont="1" applyFill="1" applyBorder="1" applyAlignment="1">
      <alignment horizontal="center"/>
    </xf>
    <xf numFmtId="3" fontId="15" fillId="11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3" fontId="14" fillId="6" borderId="1" xfId="0" applyNumberFormat="1" applyFont="1" applyFill="1" applyBorder="1" applyAlignment="1">
      <alignment horizontal="center"/>
    </xf>
    <xf numFmtId="0" fontId="10" fillId="8" borderId="0" xfId="0" applyFont="1" applyFill="1" applyAlignment="1">
      <alignment horizontal="left" wrapText="1"/>
    </xf>
    <xf numFmtId="3" fontId="10" fillId="8" borderId="0" xfId="0" applyNumberFormat="1" applyFont="1" applyFill="1" applyAlignment="1">
      <alignment horizontal="center" wrapText="1"/>
    </xf>
    <xf numFmtId="164" fontId="12" fillId="8" borderId="0" xfId="0" applyNumberFormat="1" applyFont="1" applyFill="1" applyAlignment="1">
      <alignment horizontal="center"/>
    </xf>
    <xf numFmtId="0" fontId="10" fillId="0" borderId="7" xfId="0" applyFont="1" applyFill="1" applyBorder="1" applyAlignment="1">
      <alignment horizontal="left" wrapText="1"/>
    </xf>
    <xf numFmtId="3" fontId="10" fillId="0" borderId="7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9" fillId="0" borderId="13" xfId="0" applyFont="1" applyBorder="1"/>
    <xf numFmtId="0" fontId="11" fillId="11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3" fontId="15" fillId="11" borderId="1" xfId="0" applyNumberFormat="1" applyFont="1" applyFill="1" applyBorder="1" applyAlignment="1">
      <alignment horizontal="center" wrapText="1"/>
    </xf>
    <xf numFmtId="3" fontId="10" fillId="8" borderId="7" xfId="0" applyNumberFormat="1" applyFont="1" applyFill="1" applyBorder="1" applyAlignment="1">
      <alignment horizontal="center" wrapText="1"/>
    </xf>
    <xf numFmtId="164" fontId="12" fillId="8" borderId="7" xfId="0" applyNumberFormat="1" applyFont="1" applyFill="1" applyBorder="1" applyAlignment="1">
      <alignment horizontal="center"/>
    </xf>
    <xf numFmtId="0" fontId="9" fillId="8" borderId="0" xfId="0" applyFont="1" applyFill="1"/>
    <xf numFmtId="0" fontId="11" fillId="0" borderId="2" xfId="0" applyFont="1" applyBorder="1" applyAlignment="1">
      <alignment wrapText="1"/>
    </xf>
    <xf numFmtId="3" fontId="11" fillId="11" borderId="2" xfId="0" applyNumberFormat="1" applyFont="1" applyFill="1" applyBorder="1" applyAlignment="1">
      <alignment horizontal="center" wrapText="1"/>
    </xf>
    <xf numFmtId="3" fontId="10" fillId="5" borderId="2" xfId="0" applyNumberFormat="1" applyFont="1" applyFill="1" applyBorder="1" applyAlignment="1">
      <alignment horizontal="center" wrapText="1"/>
    </xf>
    <xf numFmtId="0" fontId="16" fillId="8" borderId="5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17" fillId="0" borderId="14" xfId="0" applyFont="1" applyFill="1" applyBorder="1" applyAlignment="1">
      <alignment horizontal="left" wrapText="1"/>
    </xf>
    <xf numFmtId="0" fontId="10" fillId="9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3" fontId="14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0" fillId="1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0" fillId="8" borderId="6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3" fontId="18" fillId="0" borderId="1" xfId="0" applyNumberFormat="1" applyFont="1" applyFill="1" applyBorder="1" applyAlignment="1">
      <alignment horizontal="center" wrapText="1"/>
    </xf>
    <xf numFmtId="3" fontId="11" fillId="15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3" fontId="10" fillId="1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/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0" fillId="8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3" fontId="12" fillId="11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0" fillId="0" borderId="11" xfId="0" applyBorder="1" applyAlignment="1"/>
    <xf numFmtId="0" fontId="0" fillId="0" borderId="6" xfId="0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3" xfId="0" applyBorder="1" applyAlignment="1"/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12" fillId="14" borderId="8" xfId="0" applyNumberFormat="1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3" fontId="12" fillId="14" borderId="8" xfId="0" applyNumberFormat="1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FFCC99"/>
      <color rgb="FFFFFF99"/>
      <color rgb="FFCCFF99"/>
      <color rgb="FF99FF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6"/>
  <sheetViews>
    <sheetView showGridLines="0" tabSelected="1" zoomScale="85" zoomScaleNormal="85" workbookViewId="0">
      <pane xSplit="2" ySplit="6" topLeftCell="X262" activePane="bottomRight" state="frozen"/>
      <selection pane="topRight" activeCell="C1" sqref="C1"/>
      <selection pane="bottomLeft" activeCell="A7" sqref="A7"/>
      <selection pane="bottomRight" activeCell="S21" sqref="S21"/>
    </sheetView>
  </sheetViews>
  <sheetFormatPr defaultColWidth="9.140625" defaultRowHeight="18" x14ac:dyDescent="0.25"/>
  <cols>
    <col min="1" max="1" width="45.7109375" style="1" customWidth="1"/>
    <col min="2" max="2" width="60.28515625" style="14" bestFit="1" customWidth="1"/>
    <col min="3" max="26" width="9.7109375" style="14" customWidth="1"/>
    <col min="27" max="27" width="12.140625" style="14" customWidth="1"/>
    <col min="28" max="28" width="10.7109375" style="14" customWidth="1"/>
    <col min="29" max="29" width="10" style="14" customWidth="1"/>
    <col min="30" max="30" width="9.42578125" style="14" bestFit="1" customWidth="1"/>
    <col min="31" max="16384" width="9.140625" style="1"/>
  </cols>
  <sheetData>
    <row r="1" spans="1:30" x14ac:dyDescent="0.25">
      <c r="B1" s="14" t="s">
        <v>163</v>
      </c>
    </row>
    <row r="2" spans="1:30" ht="19.899999999999999" customHeight="1" x14ac:dyDescent="0.3">
      <c r="A2" s="134" t="s">
        <v>152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 ht="12.75" customHeight="1" x14ac:dyDescent="0.25">
      <c r="A3"/>
    </row>
    <row r="4" spans="1:30" ht="2.25" customHeight="1" x14ac:dyDescent="0.25">
      <c r="A4"/>
    </row>
    <row r="5" spans="1:30" ht="26.25" customHeight="1" x14ac:dyDescent="0.3">
      <c r="A5"/>
      <c r="C5" s="118" t="s">
        <v>162</v>
      </c>
      <c r="D5" s="118"/>
      <c r="E5" s="118"/>
      <c r="F5" s="118"/>
      <c r="G5" s="118" t="s">
        <v>151</v>
      </c>
      <c r="H5" s="118"/>
      <c r="I5" s="118"/>
      <c r="J5" s="118"/>
      <c r="K5" s="118" t="s">
        <v>155</v>
      </c>
      <c r="L5" s="118"/>
      <c r="M5" s="118"/>
      <c r="N5" s="118"/>
      <c r="O5" s="131" t="s">
        <v>164</v>
      </c>
      <c r="P5" s="132"/>
      <c r="Q5" s="132"/>
      <c r="R5" s="133"/>
      <c r="S5" s="131" t="s">
        <v>177</v>
      </c>
      <c r="T5" s="132"/>
      <c r="U5" s="132"/>
      <c r="V5" s="133"/>
      <c r="W5" s="131" t="s">
        <v>212</v>
      </c>
      <c r="X5" s="166"/>
      <c r="Y5" s="166"/>
      <c r="Z5" s="167"/>
      <c r="AA5" s="118" t="s">
        <v>213</v>
      </c>
      <c r="AB5" s="118"/>
      <c r="AC5" s="118"/>
      <c r="AD5" s="118"/>
    </row>
    <row r="6" spans="1:30" ht="32.25" x14ac:dyDescent="0.3">
      <c r="A6" s="2" t="s">
        <v>145</v>
      </c>
      <c r="B6" s="15" t="s">
        <v>0</v>
      </c>
      <c r="C6" s="16" t="s">
        <v>1</v>
      </c>
      <c r="D6" s="17" t="s">
        <v>2</v>
      </c>
      <c r="E6" s="18" t="s">
        <v>3</v>
      </c>
      <c r="F6" s="19" t="s">
        <v>4</v>
      </c>
      <c r="G6" s="16" t="s">
        <v>1</v>
      </c>
      <c r="H6" s="20" t="s">
        <v>2</v>
      </c>
      <c r="I6" s="21" t="s">
        <v>3</v>
      </c>
      <c r="J6" s="19" t="s">
        <v>4</v>
      </c>
      <c r="K6" s="16" t="s">
        <v>1</v>
      </c>
      <c r="L6" s="20" t="s">
        <v>2</v>
      </c>
      <c r="M6" s="21" t="s">
        <v>3</v>
      </c>
      <c r="N6" s="19" t="s">
        <v>4</v>
      </c>
      <c r="O6" s="16" t="s">
        <v>1</v>
      </c>
      <c r="P6" s="20" t="s">
        <v>2</v>
      </c>
      <c r="Q6" s="21" t="s">
        <v>3</v>
      </c>
      <c r="R6" s="19" t="s">
        <v>4</v>
      </c>
      <c r="S6" s="16" t="s">
        <v>1</v>
      </c>
      <c r="T6" s="20" t="s">
        <v>2</v>
      </c>
      <c r="U6" s="21" t="s">
        <v>3</v>
      </c>
      <c r="V6" s="19" t="s">
        <v>4</v>
      </c>
      <c r="W6" s="16" t="s">
        <v>1</v>
      </c>
      <c r="X6" s="20" t="s">
        <v>2</v>
      </c>
      <c r="Y6" s="21" t="s">
        <v>3</v>
      </c>
      <c r="Z6" s="19" t="s">
        <v>4</v>
      </c>
      <c r="AA6" s="22" t="s">
        <v>1</v>
      </c>
      <c r="AB6" s="22" t="s">
        <v>2</v>
      </c>
      <c r="AC6" s="22" t="s">
        <v>3</v>
      </c>
      <c r="AD6" s="22" t="s">
        <v>4</v>
      </c>
    </row>
    <row r="7" spans="1:30" ht="22.5" customHeight="1" x14ac:dyDescent="0.3">
      <c r="A7" s="117" t="s">
        <v>5</v>
      </c>
      <c r="B7" s="23" t="s">
        <v>6</v>
      </c>
      <c r="C7" s="24">
        <v>98</v>
      </c>
      <c r="D7" s="25">
        <v>0</v>
      </c>
      <c r="E7" s="26">
        <v>0</v>
      </c>
      <c r="F7" s="27">
        <v>0</v>
      </c>
      <c r="G7" s="28">
        <v>105</v>
      </c>
      <c r="H7" s="29">
        <v>0</v>
      </c>
      <c r="I7" s="30">
        <v>0</v>
      </c>
      <c r="J7" s="31">
        <v>0</v>
      </c>
      <c r="K7" s="24">
        <v>80</v>
      </c>
      <c r="L7" s="32">
        <v>0</v>
      </c>
      <c r="M7" s="33">
        <v>0</v>
      </c>
      <c r="N7" s="27">
        <v>0</v>
      </c>
      <c r="O7" s="24">
        <v>92</v>
      </c>
      <c r="P7" s="32">
        <v>0</v>
      </c>
      <c r="Q7" s="33">
        <v>0</v>
      </c>
      <c r="R7" s="27">
        <v>0</v>
      </c>
      <c r="S7" s="24">
        <v>93</v>
      </c>
      <c r="T7" s="32">
        <v>0</v>
      </c>
      <c r="U7" s="33">
        <v>0</v>
      </c>
      <c r="V7" s="27">
        <v>0</v>
      </c>
      <c r="W7" s="24">
        <v>114</v>
      </c>
      <c r="X7" s="32">
        <v>0</v>
      </c>
      <c r="Y7" s="33">
        <v>0</v>
      </c>
      <c r="Z7" s="27">
        <v>0</v>
      </c>
      <c r="AA7" s="34">
        <f>IFERROR((W7-S7)/S7,0)</f>
        <v>0.22580645161290322</v>
      </c>
      <c r="AB7" s="34">
        <f>IFERROR((X7-T7)/T7,0)</f>
        <v>0</v>
      </c>
      <c r="AC7" s="34">
        <f>IFERROR((Y7-U7)/U7,0)</f>
        <v>0</v>
      </c>
      <c r="AD7" s="34" t="s">
        <v>7</v>
      </c>
    </row>
    <row r="8" spans="1:30" ht="18.75" x14ac:dyDescent="0.3">
      <c r="A8" s="117"/>
      <c r="B8" s="23" t="s">
        <v>8</v>
      </c>
      <c r="C8" s="24">
        <v>391</v>
      </c>
      <c r="D8" s="25">
        <v>0</v>
      </c>
      <c r="E8" s="26">
        <v>0</v>
      </c>
      <c r="F8" s="27">
        <v>0</v>
      </c>
      <c r="G8" s="28">
        <v>367</v>
      </c>
      <c r="H8" s="29">
        <v>0</v>
      </c>
      <c r="I8" s="30">
        <v>0</v>
      </c>
      <c r="J8" s="31">
        <v>0</v>
      </c>
      <c r="K8" s="24">
        <v>359</v>
      </c>
      <c r="L8" s="32">
        <v>0</v>
      </c>
      <c r="M8" s="33">
        <v>0</v>
      </c>
      <c r="N8" s="27">
        <v>0</v>
      </c>
      <c r="O8" s="24">
        <v>379</v>
      </c>
      <c r="P8" s="32">
        <v>0</v>
      </c>
      <c r="Q8" s="33">
        <v>0</v>
      </c>
      <c r="R8" s="27">
        <v>0</v>
      </c>
      <c r="S8" s="24">
        <v>356</v>
      </c>
      <c r="T8" s="32">
        <v>0</v>
      </c>
      <c r="U8" s="33">
        <v>0</v>
      </c>
      <c r="V8" s="27">
        <v>0</v>
      </c>
      <c r="W8" s="24">
        <v>421</v>
      </c>
      <c r="X8" s="32">
        <v>0</v>
      </c>
      <c r="Y8" s="33">
        <v>0</v>
      </c>
      <c r="Z8" s="27">
        <v>0</v>
      </c>
      <c r="AA8" s="34">
        <f t="shared" ref="AA8:AA35" si="0">IFERROR((W8-S8)/S8,0)</f>
        <v>0.18258426966292135</v>
      </c>
      <c r="AB8" s="34">
        <f t="shared" ref="AB8:AB35" si="1">IFERROR((X8-T8)/T8,0)</f>
        <v>0</v>
      </c>
      <c r="AC8" s="34">
        <f t="shared" ref="AC8:AC35" si="2">IFERROR((Y8-U8)/U8,0)</f>
        <v>0</v>
      </c>
      <c r="AD8" s="34" t="s">
        <v>7</v>
      </c>
    </row>
    <row r="9" spans="1:30" ht="18.75" x14ac:dyDescent="0.3">
      <c r="A9" s="117"/>
      <c r="B9" s="35" t="s">
        <v>143</v>
      </c>
      <c r="C9" s="36">
        <f>SUM(C7:C8)</f>
        <v>489</v>
      </c>
      <c r="D9" s="36">
        <f t="shared" ref="D9:V9" si="3">SUM(D7:D8)</f>
        <v>0</v>
      </c>
      <c r="E9" s="36">
        <f t="shared" si="3"/>
        <v>0</v>
      </c>
      <c r="F9" s="36">
        <f t="shared" si="3"/>
        <v>0</v>
      </c>
      <c r="G9" s="36">
        <f t="shared" si="3"/>
        <v>472</v>
      </c>
      <c r="H9" s="36">
        <f t="shared" si="3"/>
        <v>0</v>
      </c>
      <c r="I9" s="36">
        <f t="shared" si="3"/>
        <v>0</v>
      </c>
      <c r="J9" s="36">
        <f t="shared" si="3"/>
        <v>0</v>
      </c>
      <c r="K9" s="36">
        <f t="shared" si="3"/>
        <v>439</v>
      </c>
      <c r="L9" s="36">
        <f t="shared" si="3"/>
        <v>0</v>
      </c>
      <c r="M9" s="36">
        <f t="shared" si="3"/>
        <v>0</v>
      </c>
      <c r="N9" s="36">
        <f t="shared" si="3"/>
        <v>0</v>
      </c>
      <c r="O9" s="36">
        <f t="shared" si="3"/>
        <v>471</v>
      </c>
      <c r="P9" s="36">
        <f t="shared" si="3"/>
        <v>0</v>
      </c>
      <c r="Q9" s="36">
        <f t="shared" si="3"/>
        <v>0</v>
      </c>
      <c r="R9" s="36">
        <f t="shared" si="3"/>
        <v>0</v>
      </c>
      <c r="S9" s="36">
        <f t="shared" si="3"/>
        <v>449</v>
      </c>
      <c r="T9" s="36">
        <f t="shared" si="3"/>
        <v>0</v>
      </c>
      <c r="U9" s="36">
        <f t="shared" si="3"/>
        <v>0</v>
      </c>
      <c r="V9" s="36">
        <f t="shared" si="3"/>
        <v>0</v>
      </c>
      <c r="W9" s="36">
        <f t="shared" ref="W9" si="4">SUM(W7:W8)</f>
        <v>535</v>
      </c>
      <c r="X9" s="36">
        <f t="shared" ref="X9:Z9" si="5">SUM(X7:X8)</f>
        <v>0</v>
      </c>
      <c r="Y9" s="36">
        <f t="shared" si="5"/>
        <v>0</v>
      </c>
      <c r="Z9" s="36">
        <f t="shared" si="5"/>
        <v>0</v>
      </c>
      <c r="AA9" s="34">
        <f t="shared" si="0"/>
        <v>0.19153674832962139</v>
      </c>
      <c r="AB9" s="34">
        <f t="shared" si="1"/>
        <v>0</v>
      </c>
      <c r="AC9" s="34">
        <f t="shared" si="2"/>
        <v>0</v>
      </c>
      <c r="AD9" s="34" t="s">
        <v>7</v>
      </c>
    </row>
    <row r="10" spans="1:30" ht="22.5" customHeight="1" x14ac:dyDescent="0.3">
      <c r="A10" s="119" t="s">
        <v>180</v>
      </c>
      <c r="B10" s="92" t="s">
        <v>180</v>
      </c>
      <c r="C10" s="28">
        <v>0</v>
      </c>
      <c r="D10" s="111">
        <v>0</v>
      </c>
      <c r="E10" s="30">
        <v>0</v>
      </c>
      <c r="F10" s="31">
        <v>0</v>
      </c>
      <c r="G10" s="28">
        <v>0</v>
      </c>
      <c r="H10" s="29">
        <v>0</v>
      </c>
      <c r="I10" s="30">
        <v>0</v>
      </c>
      <c r="J10" s="31">
        <v>0</v>
      </c>
      <c r="K10" s="28">
        <v>0</v>
      </c>
      <c r="L10" s="29">
        <v>0</v>
      </c>
      <c r="M10" s="30">
        <v>0</v>
      </c>
      <c r="N10" s="31">
        <v>0</v>
      </c>
      <c r="O10" s="28">
        <v>0</v>
      </c>
      <c r="P10" s="29"/>
      <c r="Q10" s="30">
        <v>0</v>
      </c>
      <c r="R10" s="112">
        <v>0</v>
      </c>
      <c r="S10" s="28">
        <v>14</v>
      </c>
      <c r="T10" s="29">
        <v>0</v>
      </c>
      <c r="U10" s="30">
        <v>0</v>
      </c>
      <c r="V10" s="31">
        <v>0</v>
      </c>
      <c r="W10" s="28">
        <v>36</v>
      </c>
      <c r="X10" s="29">
        <v>0</v>
      </c>
      <c r="Y10" s="30">
        <v>0</v>
      </c>
      <c r="Z10" s="31">
        <v>0</v>
      </c>
      <c r="AA10" s="34">
        <f t="shared" si="0"/>
        <v>1.5714285714285714</v>
      </c>
      <c r="AB10" s="34">
        <f t="shared" si="1"/>
        <v>0</v>
      </c>
      <c r="AC10" s="34">
        <f t="shared" si="2"/>
        <v>0</v>
      </c>
      <c r="AD10" s="34" t="s">
        <v>7</v>
      </c>
    </row>
    <row r="11" spans="1:30" ht="18.75" x14ac:dyDescent="0.3">
      <c r="A11" s="121"/>
      <c r="B11" s="35" t="s">
        <v>143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14</v>
      </c>
      <c r="T11" s="36">
        <v>0</v>
      </c>
      <c r="U11" s="36">
        <v>0</v>
      </c>
      <c r="V11" s="36">
        <v>0</v>
      </c>
      <c r="W11" s="36">
        <f>SUM(W10)</f>
        <v>36</v>
      </c>
      <c r="X11" s="36">
        <v>0</v>
      </c>
      <c r="Y11" s="36">
        <v>0</v>
      </c>
      <c r="Z11" s="36">
        <v>0</v>
      </c>
      <c r="AA11" s="34">
        <f t="shared" si="0"/>
        <v>1.5714285714285714</v>
      </c>
      <c r="AB11" s="34">
        <f t="shared" si="1"/>
        <v>0</v>
      </c>
      <c r="AC11" s="34">
        <f t="shared" si="2"/>
        <v>0</v>
      </c>
      <c r="AD11" s="34" t="s">
        <v>7</v>
      </c>
    </row>
    <row r="12" spans="1:30" ht="18.75" x14ac:dyDescent="0.3">
      <c r="A12" s="119" t="s">
        <v>9</v>
      </c>
      <c r="B12" s="92" t="s">
        <v>178</v>
      </c>
      <c r="C12" s="28">
        <v>0</v>
      </c>
      <c r="D12" s="100">
        <v>0</v>
      </c>
      <c r="E12" s="30">
        <v>0</v>
      </c>
      <c r="F12" s="31">
        <v>0</v>
      </c>
      <c r="G12" s="28">
        <v>0</v>
      </c>
      <c r="H12" s="29">
        <v>0</v>
      </c>
      <c r="I12" s="30">
        <v>0</v>
      </c>
      <c r="J12" s="31">
        <v>0</v>
      </c>
      <c r="K12" s="28">
        <v>0</v>
      </c>
      <c r="L12" s="29">
        <v>0</v>
      </c>
      <c r="M12" s="30">
        <v>0</v>
      </c>
      <c r="N12" s="31">
        <v>0</v>
      </c>
      <c r="O12" s="28">
        <v>0</v>
      </c>
      <c r="P12" s="29">
        <v>0</v>
      </c>
      <c r="Q12" s="30">
        <v>0</v>
      </c>
      <c r="R12" s="112">
        <v>0</v>
      </c>
      <c r="S12" s="28">
        <v>0</v>
      </c>
      <c r="T12" s="29">
        <v>23</v>
      </c>
      <c r="U12" s="30">
        <v>0</v>
      </c>
      <c r="V12" s="31">
        <v>0</v>
      </c>
      <c r="W12" s="28">
        <v>0</v>
      </c>
      <c r="X12" s="29">
        <v>104</v>
      </c>
      <c r="Y12" s="30">
        <v>0</v>
      </c>
      <c r="Z12" s="31">
        <v>0</v>
      </c>
      <c r="AA12" s="34">
        <f t="shared" si="0"/>
        <v>0</v>
      </c>
      <c r="AB12" s="34">
        <f t="shared" si="1"/>
        <v>3.5217391304347827</v>
      </c>
      <c r="AC12" s="34">
        <f t="shared" si="2"/>
        <v>0</v>
      </c>
      <c r="AD12" s="34" t="s">
        <v>7</v>
      </c>
    </row>
    <row r="13" spans="1:30" ht="18.75" x14ac:dyDescent="0.3">
      <c r="A13" s="120"/>
      <c r="B13" s="92" t="s">
        <v>179</v>
      </c>
      <c r="C13" s="28">
        <v>0</v>
      </c>
      <c r="D13" s="100">
        <v>0</v>
      </c>
      <c r="E13" s="30">
        <v>0</v>
      </c>
      <c r="F13" s="31">
        <v>0</v>
      </c>
      <c r="G13" s="28">
        <v>0</v>
      </c>
      <c r="H13" s="29">
        <v>0</v>
      </c>
      <c r="I13" s="30">
        <v>0</v>
      </c>
      <c r="J13" s="31">
        <v>0</v>
      </c>
      <c r="K13" s="28">
        <v>0</v>
      </c>
      <c r="L13" s="29">
        <v>0</v>
      </c>
      <c r="M13" s="30">
        <v>0</v>
      </c>
      <c r="N13" s="31">
        <v>0</v>
      </c>
      <c r="O13" s="28">
        <v>0</v>
      </c>
      <c r="P13" s="29">
        <v>0</v>
      </c>
      <c r="Q13" s="30">
        <v>0</v>
      </c>
      <c r="R13" s="112">
        <v>0</v>
      </c>
      <c r="S13" s="28">
        <v>2</v>
      </c>
      <c r="T13" s="29">
        <v>0</v>
      </c>
      <c r="U13" s="30">
        <v>0</v>
      </c>
      <c r="V13" s="31">
        <v>0</v>
      </c>
      <c r="W13" s="28">
        <v>1</v>
      </c>
      <c r="X13" s="29">
        <v>0</v>
      </c>
      <c r="Y13" s="30">
        <v>0</v>
      </c>
      <c r="Z13" s="31">
        <v>0</v>
      </c>
      <c r="AA13" s="34">
        <f t="shared" si="0"/>
        <v>-0.5</v>
      </c>
      <c r="AB13" s="34">
        <f t="shared" si="1"/>
        <v>0</v>
      </c>
      <c r="AC13" s="34">
        <f t="shared" si="2"/>
        <v>0</v>
      </c>
      <c r="AD13" s="34" t="s">
        <v>7</v>
      </c>
    </row>
    <row r="14" spans="1:30" ht="18.75" x14ac:dyDescent="0.3">
      <c r="A14" s="129"/>
      <c r="B14" s="23" t="s">
        <v>9</v>
      </c>
      <c r="C14" s="24">
        <v>163</v>
      </c>
      <c r="D14" s="25">
        <v>0</v>
      </c>
      <c r="E14" s="26">
        <v>0</v>
      </c>
      <c r="F14" s="27">
        <v>0</v>
      </c>
      <c r="G14" s="28">
        <v>144</v>
      </c>
      <c r="H14" s="29">
        <v>0</v>
      </c>
      <c r="I14" s="30">
        <v>0</v>
      </c>
      <c r="J14" s="31">
        <v>0</v>
      </c>
      <c r="K14" s="24">
        <v>102</v>
      </c>
      <c r="L14" s="32">
        <v>0</v>
      </c>
      <c r="M14" s="33">
        <v>0</v>
      </c>
      <c r="N14" s="27">
        <v>0</v>
      </c>
      <c r="O14" s="24">
        <v>98</v>
      </c>
      <c r="P14" s="32">
        <v>0</v>
      </c>
      <c r="Q14" s="33">
        <v>0</v>
      </c>
      <c r="R14" s="27">
        <v>0</v>
      </c>
      <c r="S14" s="24">
        <v>114</v>
      </c>
      <c r="T14" s="32">
        <v>0</v>
      </c>
      <c r="U14" s="33">
        <v>0</v>
      </c>
      <c r="V14" s="27">
        <v>0</v>
      </c>
      <c r="W14" s="24">
        <v>114</v>
      </c>
      <c r="X14" s="32">
        <v>0</v>
      </c>
      <c r="Y14" s="33">
        <v>0</v>
      </c>
      <c r="Z14" s="27">
        <v>0</v>
      </c>
      <c r="AA14" s="34">
        <f t="shared" si="0"/>
        <v>0</v>
      </c>
      <c r="AB14" s="34">
        <f t="shared" si="1"/>
        <v>0</v>
      </c>
      <c r="AC14" s="34">
        <f t="shared" si="2"/>
        <v>0</v>
      </c>
      <c r="AD14" s="34" t="s">
        <v>7</v>
      </c>
    </row>
    <row r="15" spans="1:30" ht="18.75" x14ac:dyDescent="0.3">
      <c r="A15" s="129"/>
      <c r="B15" s="23" t="s">
        <v>10</v>
      </c>
      <c r="C15" s="24">
        <v>12</v>
      </c>
      <c r="D15" s="25">
        <v>0</v>
      </c>
      <c r="E15" s="26">
        <v>0</v>
      </c>
      <c r="F15" s="27">
        <v>0</v>
      </c>
      <c r="G15" s="28">
        <v>7</v>
      </c>
      <c r="H15" s="29">
        <v>0</v>
      </c>
      <c r="I15" s="30">
        <v>0</v>
      </c>
      <c r="J15" s="31">
        <v>0</v>
      </c>
      <c r="K15" s="24">
        <v>5</v>
      </c>
      <c r="L15" s="32">
        <v>0</v>
      </c>
      <c r="M15" s="33">
        <v>0</v>
      </c>
      <c r="N15" s="27">
        <v>0</v>
      </c>
      <c r="O15" s="24">
        <v>0</v>
      </c>
      <c r="P15" s="32">
        <v>0</v>
      </c>
      <c r="Q15" s="33">
        <v>0</v>
      </c>
      <c r="R15" s="27">
        <v>0</v>
      </c>
      <c r="S15" s="24">
        <v>0</v>
      </c>
      <c r="T15" s="32">
        <v>0</v>
      </c>
      <c r="U15" s="33">
        <v>0</v>
      </c>
      <c r="V15" s="27">
        <v>0</v>
      </c>
      <c r="W15" s="24">
        <v>0</v>
      </c>
      <c r="X15" s="32">
        <v>0</v>
      </c>
      <c r="Y15" s="33">
        <v>0</v>
      </c>
      <c r="Z15" s="27">
        <v>0</v>
      </c>
      <c r="AA15" s="34">
        <f t="shared" si="0"/>
        <v>0</v>
      </c>
      <c r="AB15" s="34">
        <f t="shared" si="1"/>
        <v>0</v>
      </c>
      <c r="AC15" s="34">
        <f t="shared" si="2"/>
        <v>0</v>
      </c>
      <c r="AD15" s="34" t="s">
        <v>7</v>
      </c>
    </row>
    <row r="16" spans="1:30" ht="18.75" x14ac:dyDescent="0.3">
      <c r="A16" s="129"/>
      <c r="B16" s="109" t="s">
        <v>214</v>
      </c>
      <c r="C16" s="24">
        <v>0</v>
      </c>
      <c r="D16" s="25">
        <v>0</v>
      </c>
      <c r="E16" s="26">
        <v>0</v>
      </c>
      <c r="F16" s="27">
        <v>0</v>
      </c>
      <c r="G16" s="28">
        <v>0</v>
      </c>
      <c r="H16" s="29">
        <v>0</v>
      </c>
      <c r="I16" s="30">
        <v>0</v>
      </c>
      <c r="J16" s="31">
        <v>0</v>
      </c>
      <c r="K16" s="24">
        <v>0</v>
      </c>
      <c r="L16" s="32">
        <v>0</v>
      </c>
      <c r="M16" s="33">
        <v>0</v>
      </c>
      <c r="N16" s="27">
        <v>0</v>
      </c>
      <c r="O16" s="24">
        <v>0</v>
      </c>
      <c r="P16" s="32">
        <v>0</v>
      </c>
      <c r="Q16" s="33">
        <v>0</v>
      </c>
      <c r="R16" s="27">
        <v>0</v>
      </c>
      <c r="S16" s="24">
        <v>0</v>
      </c>
      <c r="T16" s="32">
        <v>0</v>
      </c>
      <c r="U16" s="33">
        <v>0</v>
      </c>
      <c r="V16" s="27">
        <v>0</v>
      </c>
      <c r="W16" s="24">
        <v>2</v>
      </c>
      <c r="X16" s="32">
        <v>0</v>
      </c>
      <c r="Y16" s="33">
        <v>0</v>
      </c>
      <c r="Z16" s="27">
        <v>0</v>
      </c>
      <c r="AA16" s="34">
        <f t="shared" si="0"/>
        <v>0</v>
      </c>
      <c r="AB16" s="34">
        <f t="shared" si="1"/>
        <v>0</v>
      </c>
      <c r="AC16" s="34">
        <f t="shared" si="2"/>
        <v>0</v>
      </c>
      <c r="AD16" s="34" t="s">
        <v>7</v>
      </c>
    </row>
    <row r="17" spans="1:30" ht="18.75" x14ac:dyDescent="0.3">
      <c r="A17" s="121"/>
      <c r="B17" s="35" t="s">
        <v>143</v>
      </c>
      <c r="C17" s="36">
        <f t="shared" ref="C17" si="6">SUM(C12:C15)</f>
        <v>175</v>
      </c>
      <c r="D17" s="36">
        <f t="shared" ref="D17" si="7">SUM(D12:D15)</f>
        <v>0</v>
      </c>
      <c r="E17" s="36">
        <f t="shared" ref="E17" si="8">SUM(E12:E15)</f>
        <v>0</v>
      </c>
      <c r="F17" s="36">
        <f t="shared" ref="F17" si="9">SUM(F12:F15)</f>
        <v>0</v>
      </c>
      <c r="G17" s="36">
        <f t="shared" ref="G17" si="10">SUM(G12:G15)</f>
        <v>151</v>
      </c>
      <c r="H17" s="36">
        <f t="shared" ref="H17" si="11">SUM(H12:H15)</f>
        <v>0</v>
      </c>
      <c r="I17" s="36">
        <f t="shared" ref="I17" si="12">SUM(I12:I15)</f>
        <v>0</v>
      </c>
      <c r="J17" s="36">
        <f t="shared" ref="J17" si="13">SUM(J12:J15)</f>
        <v>0</v>
      </c>
      <c r="K17" s="36">
        <f t="shared" ref="K17" si="14">SUM(K12:K15)</f>
        <v>107</v>
      </c>
      <c r="L17" s="36">
        <f t="shared" ref="L17" si="15">SUM(L12:L15)</f>
        <v>0</v>
      </c>
      <c r="M17" s="36">
        <f t="shared" ref="M17" si="16">SUM(M12:M15)</f>
        <v>0</v>
      </c>
      <c r="N17" s="36">
        <f t="shared" ref="N17" si="17">SUM(N12:N15)</f>
        <v>0</v>
      </c>
      <c r="O17" s="36">
        <f t="shared" ref="O17" si="18">SUM(O12:O15)</f>
        <v>98</v>
      </c>
      <c r="P17" s="36">
        <f t="shared" ref="P17" si="19">SUM(P12:P15)</f>
        <v>0</v>
      </c>
      <c r="Q17" s="36">
        <f t="shared" ref="Q17" si="20">SUM(Q12:Q15)</f>
        <v>0</v>
      </c>
      <c r="R17" s="36">
        <f t="shared" ref="R17" si="21">SUM(R12:R15)</f>
        <v>0</v>
      </c>
      <c r="S17" s="36">
        <f t="shared" ref="S17" si="22">SUM(S12:S15)</f>
        <v>116</v>
      </c>
      <c r="T17" s="36">
        <f t="shared" ref="T17" si="23">SUM(T12:T15)</f>
        <v>23</v>
      </c>
      <c r="U17" s="36">
        <f t="shared" ref="U17" si="24">SUM(U12:U15)</f>
        <v>0</v>
      </c>
      <c r="V17" s="36">
        <f t="shared" ref="V17:Y17" si="25">SUM(V12:V15)</f>
        <v>0</v>
      </c>
      <c r="W17" s="36">
        <f>SUM(W12:W16)</f>
        <v>117</v>
      </c>
      <c r="X17" s="36">
        <f t="shared" si="25"/>
        <v>104</v>
      </c>
      <c r="Y17" s="36">
        <f t="shared" si="25"/>
        <v>0</v>
      </c>
      <c r="Z17" s="36">
        <f t="shared" ref="Z17" si="26">SUM(Z12:Z15)</f>
        <v>0</v>
      </c>
      <c r="AA17" s="34">
        <f t="shared" si="0"/>
        <v>8.6206896551724137E-3</v>
      </c>
      <c r="AB17" s="34">
        <f t="shared" si="1"/>
        <v>3.5217391304347827</v>
      </c>
      <c r="AC17" s="34">
        <f t="shared" si="2"/>
        <v>0</v>
      </c>
      <c r="AD17" s="34" t="s">
        <v>7</v>
      </c>
    </row>
    <row r="18" spans="1:30" ht="18.75" x14ac:dyDescent="0.3">
      <c r="A18" s="119" t="s">
        <v>11</v>
      </c>
      <c r="B18" s="23" t="s">
        <v>171</v>
      </c>
      <c r="C18" s="24">
        <v>0</v>
      </c>
      <c r="D18" s="25">
        <v>0</v>
      </c>
      <c r="E18" s="33">
        <v>0</v>
      </c>
      <c r="F18" s="27">
        <v>0</v>
      </c>
      <c r="G18" s="28">
        <v>13</v>
      </c>
      <c r="H18" s="29">
        <v>0</v>
      </c>
      <c r="I18" s="30">
        <v>0</v>
      </c>
      <c r="J18" s="31">
        <v>0</v>
      </c>
      <c r="K18" s="24">
        <v>0</v>
      </c>
      <c r="L18" s="32">
        <v>0</v>
      </c>
      <c r="M18" s="33">
        <v>0</v>
      </c>
      <c r="N18" s="27">
        <v>0</v>
      </c>
      <c r="O18" s="24">
        <v>0</v>
      </c>
      <c r="P18" s="32">
        <v>0</v>
      </c>
      <c r="Q18" s="33">
        <v>0</v>
      </c>
      <c r="R18" s="27">
        <v>0</v>
      </c>
      <c r="S18" s="24">
        <v>0</v>
      </c>
      <c r="T18" s="32">
        <v>0</v>
      </c>
      <c r="U18" s="33">
        <v>0</v>
      </c>
      <c r="V18" s="27">
        <v>0</v>
      </c>
      <c r="W18" s="24">
        <v>0</v>
      </c>
      <c r="X18" s="32">
        <v>0</v>
      </c>
      <c r="Y18" s="33">
        <v>0</v>
      </c>
      <c r="Z18" s="27">
        <v>0</v>
      </c>
      <c r="AA18" s="34">
        <f t="shared" si="0"/>
        <v>0</v>
      </c>
      <c r="AB18" s="34">
        <f t="shared" si="1"/>
        <v>0</v>
      </c>
      <c r="AC18" s="34">
        <f t="shared" si="2"/>
        <v>0</v>
      </c>
      <c r="AD18" s="34" t="s">
        <v>7</v>
      </c>
    </row>
    <row r="19" spans="1:30" ht="18.75" x14ac:dyDescent="0.3">
      <c r="A19" s="120"/>
      <c r="B19" s="23" t="s">
        <v>12</v>
      </c>
      <c r="C19" s="24">
        <v>24</v>
      </c>
      <c r="D19" s="25">
        <v>0</v>
      </c>
      <c r="E19" s="33">
        <v>0</v>
      </c>
      <c r="F19" s="27">
        <v>0</v>
      </c>
      <c r="G19" s="28">
        <v>11</v>
      </c>
      <c r="H19" s="29">
        <v>0</v>
      </c>
      <c r="I19" s="30">
        <v>0</v>
      </c>
      <c r="J19" s="31">
        <v>0</v>
      </c>
      <c r="K19" s="24">
        <v>63</v>
      </c>
      <c r="L19" s="32">
        <v>0</v>
      </c>
      <c r="M19" s="33">
        <v>0</v>
      </c>
      <c r="N19" s="27">
        <v>0</v>
      </c>
      <c r="O19" s="24">
        <v>116</v>
      </c>
      <c r="P19" s="32">
        <v>0</v>
      </c>
      <c r="Q19" s="33">
        <v>0</v>
      </c>
      <c r="R19" s="27">
        <v>0</v>
      </c>
      <c r="S19" s="24">
        <v>144</v>
      </c>
      <c r="T19" s="32">
        <v>0</v>
      </c>
      <c r="U19" s="33">
        <v>0</v>
      </c>
      <c r="V19" s="27">
        <v>0</v>
      </c>
      <c r="W19" s="24">
        <v>196</v>
      </c>
      <c r="X19" s="32">
        <v>0</v>
      </c>
      <c r="Y19" s="33">
        <v>0</v>
      </c>
      <c r="Z19" s="27">
        <v>0</v>
      </c>
      <c r="AA19" s="34">
        <f t="shared" si="0"/>
        <v>0.3611111111111111</v>
      </c>
      <c r="AB19" s="34">
        <f t="shared" si="1"/>
        <v>0</v>
      </c>
      <c r="AC19" s="34">
        <f t="shared" si="2"/>
        <v>0</v>
      </c>
      <c r="AD19" s="37" t="s">
        <v>7</v>
      </c>
    </row>
    <row r="20" spans="1:30" ht="18.75" x14ac:dyDescent="0.3">
      <c r="A20" s="120"/>
      <c r="B20" s="109" t="s">
        <v>13</v>
      </c>
      <c r="C20" s="24">
        <v>158</v>
      </c>
      <c r="D20" s="25">
        <v>0</v>
      </c>
      <c r="E20" s="33">
        <v>0</v>
      </c>
      <c r="F20" s="27">
        <v>0</v>
      </c>
      <c r="G20" s="28">
        <v>217</v>
      </c>
      <c r="H20" s="29">
        <v>0</v>
      </c>
      <c r="I20" s="30">
        <v>0</v>
      </c>
      <c r="J20" s="31">
        <v>0</v>
      </c>
      <c r="K20" s="24">
        <v>257</v>
      </c>
      <c r="L20" s="32">
        <v>0</v>
      </c>
      <c r="M20" s="33">
        <v>0</v>
      </c>
      <c r="N20" s="27">
        <v>0</v>
      </c>
      <c r="O20" s="24">
        <v>253</v>
      </c>
      <c r="P20" s="32">
        <v>0</v>
      </c>
      <c r="Q20" s="33">
        <v>0</v>
      </c>
      <c r="R20" s="27">
        <v>0</v>
      </c>
      <c r="S20" s="24">
        <v>292</v>
      </c>
      <c r="T20" s="32">
        <v>0</v>
      </c>
      <c r="U20" s="33">
        <v>0</v>
      </c>
      <c r="V20" s="27">
        <v>0</v>
      </c>
      <c r="W20" s="24">
        <v>296</v>
      </c>
      <c r="X20" s="32">
        <v>0</v>
      </c>
      <c r="Y20" s="33">
        <v>0</v>
      </c>
      <c r="Z20" s="27">
        <v>0</v>
      </c>
      <c r="AA20" s="34">
        <f t="shared" si="0"/>
        <v>1.3698630136986301E-2</v>
      </c>
      <c r="AB20" s="34">
        <f t="shared" si="1"/>
        <v>0</v>
      </c>
      <c r="AC20" s="34">
        <f t="shared" si="2"/>
        <v>0</v>
      </c>
      <c r="AD20" s="34" t="s">
        <v>7</v>
      </c>
    </row>
    <row r="21" spans="1:30" ht="34.5" x14ac:dyDescent="0.3">
      <c r="A21" s="120"/>
      <c r="B21" s="23" t="s">
        <v>225</v>
      </c>
      <c r="C21" s="24">
        <v>7</v>
      </c>
      <c r="D21" s="25">
        <v>0</v>
      </c>
      <c r="E21" s="33">
        <v>0</v>
      </c>
      <c r="F21" s="27">
        <v>0</v>
      </c>
      <c r="G21" s="28">
        <v>15</v>
      </c>
      <c r="H21" s="29">
        <v>0</v>
      </c>
      <c r="I21" s="30">
        <v>0</v>
      </c>
      <c r="J21" s="31">
        <v>0</v>
      </c>
      <c r="K21" s="24">
        <v>23</v>
      </c>
      <c r="L21" s="32">
        <v>0</v>
      </c>
      <c r="M21" s="33">
        <v>0</v>
      </c>
      <c r="N21" s="27">
        <v>0</v>
      </c>
      <c r="O21" s="24">
        <v>17</v>
      </c>
      <c r="P21" s="32">
        <v>0</v>
      </c>
      <c r="Q21" s="33">
        <v>0</v>
      </c>
      <c r="R21" s="27">
        <v>0</v>
      </c>
      <c r="S21" s="24">
        <v>33</v>
      </c>
      <c r="T21" s="32">
        <v>0</v>
      </c>
      <c r="U21" s="33">
        <v>0</v>
      </c>
      <c r="V21" s="27">
        <v>0</v>
      </c>
      <c r="W21" s="24">
        <v>35</v>
      </c>
      <c r="X21" s="32">
        <v>0</v>
      </c>
      <c r="Y21" s="33">
        <v>0</v>
      </c>
      <c r="Z21" s="27">
        <v>0</v>
      </c>
      <c r="AA21" s="34">
        <f t="shared" si="0"/>
        <v>6.0606060606060608E-2</v>
      </c>
      <c r="AB21" s="34">
        <f t="shared" si="1"/>
        <v>0</v>
      </c>
      <c r="AC21" s="34">
        <f t="shared" si="2"/>
        <v>0</v>
      </c>
      <c r="AD21" s="34" t="s">
        <v>7</v>
      </c>
    </row>
    <row r="22" spans="1:30" ht="18.75" x14ac:dyDescent="0.3">
      <c r="A22" s="121"/>
      <c r="B22" s="35" t="s">
        <v>143</v>
      </c>
      <c r="C22" s="36">
        <f>SUM('CNT COLL,DEPT,MAJR COMB COMPARI'!C18:C21)</f>
        <v>189</v>
      </c>
      <c r="D22" s="36">
        <f>SUM('CNT COLL,DEPT,MAJR COMB COMPARI'!D18:D21)</f>
        <v>0</v>
      </c>
      <c r="E22" s="36">
        <f>SUM('CNT COLL,DEPT,MAJR COMB COMPARI'!E18:E21)</f>
        <v>0</v>
      </c>
      <c r="F22" s="36">
        <f>SUM('CNT COLL,DEPT,MAJR COMB COMPARI'!F18:F21)</f>
        <v>0</v>
      </c>
      <c r="G22" s="36">
        <f>SUM('CNT COLL,DEPT,MAJR COMB COMPARI'!G18:G21)</f>
        <v>256</v>
      </c>
      <c r="H22" s="36">
        <f>SUM('CNT COLL,DEPT,MAJR COMB COMPARI'!H18:H21)</f>
        <v>0</v>
      </c>
      <c r="I22" s="36">
        <f>SUM('CNT COLL,DEPT,MAJR COMB COMPARI'!I18:I21)</f>
        <v>0</v>
      </c>
      <c r="J22" s="36">
        <f>SUM('CNT COLL,DEPT,MAJR COMB COMPARI'!J18:J21)</f>
        <v>0</v>
      </c>
      <c r="K22" s="36">
        <f>SUM('CNT COLL,DEPT,MAJR COMB COMPARI'!K18:K21)</f>
        <v>343</v>
      </c>
      <c r="L22" s="36">
        <f>SUM('CNT COLL,DEPT,MAJR COMB COMPARI'!L18:L21)</f>
        <v>0</v>
      </c>
      <c r="M22" s="36">
        <f>SUM('CNT COLL,DEPT,MAJR COMB COMPARI'!M18:M21)</f>
        <v>0</v>
      </c>
      <c r="N22" s="36">
        <f>SUM('CNT COLL,DEPT,MAJR COMB COMPARI'!N18:N21)</f>
        <v>0</v>
      </c>
      <c r="O22" s="36">
        <f>SUM('CNT COLL,DEPT,MAJR COMB COMPARI'!O18:O21)</f>
        <v>386</v>
      </c>
      <c r="P22" s="36">
        <f>SUM('CNT COLL,DEPT,MAJR COMB COMPARI'!P18:P21)</f>
        <v>0</v>
      </c>
      <c r="Q22" s="36">
        <f>SUM('CNT COLL,DEPT,MAJR COMB COMPARI'!Q18:Q21)</f>
        <v>0</v>
      </c>
      <c r="R22" s="36">
        <f>SUM('CNT COLL,DEPT,MAJR COMB COMPARI'!R18:R21)</f>
        <v>0</v>
      </c>
      <c r="S22" s="36">
        <f>SUM('CNT COLL,DEPT,MAJR COMB COMPARI'!S18:S21)</f>
        <v>469</v>
      </c>
      <c r="T22" s="36">
        <f>SUM('CNT COLL,DEPT,MAJR COMB COMPARI'!T18:T21)</f>
        <v>0</v>
      </c>
      <c r="U22" s="36">
        <f>SUM('CNT COLL,DEPT,MAJR COMB COMPARI'!U18:U21)</f>
        <v>0</v>
      </c>
      <c r="V22" s="36">
        <f>SUM('CNT COLL,DEPT,MAJR COMB COMPARI'!V18:V21)</f>
        <v>0</v>
      </c>
      <c r="W22" s="36">
        <f>SUM('CNT COLL,DEPT,MAJR COMB COMPARI'!W18:W21)</f>
        <v>527</v>
      </c>
      <c r="X22" s="36">
        <f>SUM('CNT COLL,DEPT,MAJR COMB COMPARI'!X18:X21)</f>
        <v>0</v>
      </c>
      <c r="Y22" s="36">
        <f>SUM('CNT COLL,DEPT,MAJR COMB COMPARI'!Y18:Y21)</f>
        <v>0</v>
      </c>
      <c r="Z22" s="36">
        <f>SUM('CNT COLL,DEPT,MAJR COMB COMPARI'!Z18:Z21)</f>
        <v>0</v>
      </c>
      <c r="AA22" s="34">
        <f t="shared" si="0"/>
        <v>0.12366737739872068</v>
      </c>
      <c r="AB22" s="34">
        <f t="shared" si="1"/>
        <v>0</v>
      </c>
      <c r="AC22" s="34">
        <f t="shared" si="2"/>
        <v>0</v>
      </c>
      <c r="AD22" s="34" t="s">
        <v>7</v>
      </c>
    </row>
    <row r="23" spans="1:30" ht="18.75" x14ac:dyDescent="0.3">
      <c r="A23" s="119" t="s">
        <v>14</v>
      </c>
      <c r="B23" s="23" t="s">
        <v>181</v>
      </c>
      <c r="C23" s="24">
        <v>0</v>
      </c>
      <c r="D23" s="25">
        <v>3</v>
      </c>
      <c r="E23" s="33">
        <v>0</v>
      </c>
      <c r="F23" s="27">
        <v>0</v>
      </c>
      <c r="G23" s="28">
        <v>0</v>
      </c>
      <c r="H23" s="29">
        <v>1</v>
      </c>
      <c r="I23" s="30">
        <v>0</v>
      </c>
      <c r="J23" s="31">
        <v>0</v>
      </c>
      <c r="K23" s="24">
        <v>0</v>
      </c>
      <c r="L23" s="32">
        <v>3</v>
      </c>
      <c r="M23" s="33">
        <v>0</v>
      </c>
      <c r="N23" s="27">
        <v>0</v>
      </c>
      <c r="O23" s="24">
        <v>0</v>
      </c>
      <c r="P23" s="32">
        <v>1</v>
      </c>
      <c r="Q23" s="33">
        <v>0</v>
      </c>
      <c r="R23" s="27">
        <v>0</v>
      </c>
      <c r="S23" s="24">
        <v>0</v>
      </c>
      <c r="T23" s="32">
        <v>1</v>
      </c>
      <c r="U23" s="33">
        <v>0</v>
      </c>
      <c r="V23" s="27">
        <v>0</v>
      </c>
      <c r="W23" s="24">
        <v>0</v>
      </c>
      <c r="X23" s="32">
        <v>3</v>
      </c>
      <c r="Y23" s="33">
        <v>0</v>
      </c>
      <c r="Z23" s="27">
        <v>0</v>
      </c>
      <c r="AA23" s="34">
        <f t="shared" si="0"/>
        <v>0</v>
      </c>
      <c r="AB23" s="34">
        <f t="shared" si="1"/>
        <v>2</v>
      </c>
      <c r="AC23" s="34">
        <f t="shared" si="2"/>
        <v>0</v>
      </c>
      <c r="AD23" s="34" t="s">
        <v>7</v>
      </c>
    </row>
    <row r="24" spans="1:30" ht="18.75" x14ac:dyDescent="0.3">
      <c r="A24" s="120"/>
      <c r="B24" s="23" t="s">
        <v>182</v>
      </c>
      <c r="C24" s="24">
        <v>0</v>
      </c>
      <c r="D24" s="25">
        <v>0</v>
      </c>
      <c r="E24" s="33">
        <v>0</v>
      </c>
      <c r="F24" s="27">
        <v>0</v>
      </c>
      <c r="G24" s="28">
        <v>0</v>
      </c>
      <c r="H24" s="29">
        <v>0</v>
      </c>
      <c r="I24" s="30">
        <v>0</v>
      </c>
      <c r="J24" s="31">
        <v>0</v>
      </c>
      <c r="K24" s="24">
        <v>0</v>
      </c>
      <c r="L24" s="32">
        <v>0</v>
      </c>
      <c r="M24" s="33">
        <v>0</v>
      </c>
      <c r="N24" s="27">
        <v>0</v>
      </c>
      <c r="O24" s="24">
        <v>2</v>
      </c>
      <c r="P24" s="32">
        <v>0</v>
      </c>
      <c r="Q24" s="33">
        <v>0</v>
      </c>
      <c r="R24" s="27">
        <v>0</v>
      </c>
      <c r="S24" s="24">
        <v>0</v>
      </c>
      <c r="T24" s="32">
        <v>0</v>
      </c>
      <c r="U24" s="33">
        <v>0</v>
      </c>
      <c r="V24" s="27">
        <v>0</v>
      </c>
      <c r="W24" s="24">
        <v>0</v>
      </c>
      <c r="X24" s="32">
        <v>0</v>
      </c>
      <c r="Y24" s="33">
        <v>0</v>
      </c>
      <c r="Z24" s="27">
        <v>0</v>
      </c>
      <c r="AA24" s="34">
        <f t="shared" si="0"/>
        <v>0</v>
      </c>
      <c r="AB24" s="34">
        <f t="shared" si="1"/>
        <v>0</v>
      </c>
      <c r="AC24" s="34">
        <f t="shared" si="2"/>
        <v>0</v>
      </c>
      <c r="AD24" s="34" t="s">
        <v>7</v>
      </c>
    </row>
    <row r="25" spans="1:30" ht="18.75" x14ac:dyDescent="0.3">
      <c r="A25" s="120"/>
      <c r="B25" s="23" t="s">
        <v>15</v>
      </c>
      <c r="C25" s="24">
        <v>1</v>
      </c>
      <c r="D25" s="25">
        <v>356</v>
      </c>
      <c r="E25" s="33">
        <v>66</v>
      </c>
      <c r="F25" s="27">
        <v>0</v>
      </c>
      <c r="G25" s="28">
        <v>0</v>
      </c>
      <c r="H25" s="29">
        <v>286</v>
      </c>
      <c r="I25" s="30">
        <v>72</v>
      </c>
      <c r="J25" s="31">
        <v>0</v>
      </c>
      <c r="K25" s="24">
        <v>0</v>
      </c>
      <c r="L25" s="32">
        <v>204</v>
      </c>
      <c r="M25" s="33">
        <v>58</v>
      </c>
      <c r="N25" s="27">
        <v>0</v>
      </c>
      <c r="O25" s="24">
        <v>0</v>
      </c>
      <c r="P25" s="32">
        <v>214</v>
      </c>
      <c r="Q25" s="33">
        <v>61</v>
      </c>
      <c r="R25" s="27">
        <v>0</v>
      </c>
      <c r="S25" s="24">
        <v>0</v>
      </c>
      <c r="T25" s="32">
        <v>244</v>
      </c>
      <c r="U25" s="33">
        <v>61</v>
      </c>
      <c r="V25" s="27">
        <v>0</v>
      </c>
      <c r="W25" s="24">
        <v>0</v>
      </c>
      <c r="X25" s="32">
        <v>447</v>
      </c>
      <c r="Y25" s="33">
        <v>46</v>
      </c>
      <c r="Z25" s="27">
        <v>0</v>
      </c>
      <c r="AA25" s="34">
        <f t="shared" si="0"/>
        <v>0</v>
      </c>
      <c r="AB25" s="34">
        <f t="shared" si="1"/>
        <v>0.83196721311475408</v>
      </c>
      <c r="AC25" s="34">
        <f t="shared" si="2"/>
        <v>-0.24590163934426229</v>
      </c>
      <c r="AD25" s="34" t="s">
        <v>7</v>
      </c>
    </row>
    <row r="26" spans="1:30" ht="18.75" x14ac:dyDescent="0.3">
      <c r="A26" s="120"/>
      <c r="B26" s="23" t="s">
        <v>14</v>
      </c>
      <c r="C26" s="24">
        <v>1083</v>
      </c>
      <c r="D26" s="25">
        <v>1</v>
      </c>
      <c r="E26" s="33">
        <v>0</v>
      </c>
      <c r="F26" s="27">
        <v>0</v>
      </c>
      <c r="G26" s="28">
        <v>1024</v>
      </c>
      <c r="H26" s="29">
        <v>0</v>
      </c>
      <c r="I26" s="30">
        <v>0</v>
      </c>
      <c r="J26" s="31">
        <v>0</v>
      </c>
      <c r="K26" s="24">
        <v>920</v>
      </c>
      <c r="L26" s="32">
        <v>0</v>
      </c>
      <c r="M26" s="33">
        <v>0</v>
      </c>
      <c r="N26" s="27">
        <v>0</v>
      </c>
      <c r="O26" s="24">
        <v>870</v>
      </c>
      <c r="P26" s="32">
        <v>0</v>
      </c>
      <c r="Q26" s="33">
        <v>0</v>
      </c>
      <c r="R26" s="27">
        <v>0</v>
      </c>
      <c r="S26" s="24">
        <v>821</v>
      </c>
      <c r="T26" s="32">
        <v>0</v>
      </c>
      <c r="U26" s="33">
        <v>0</v>
      </c>
      <c r="V26" s="27">
        <v>0</v>
      </c>
      <c r="W26" s="24">
        <v>895</v>
      </c>
      <c r="X26" s="32">
        <v>0</v>
      </c>
      <c r="Y26" s="33">
        <v>0</v>
      </c>
      <c r="Z26" s="27">
        <v>0</v>
      </c>
      <c r="AA26" s="34">
        <f t="shared" si="0"/>
        <v>9.0133982947624841E-2</v>
      </c>
      <c r="AB26" s="34">
        <f t="shared" si="1"/>
        <v>0</v>
      </c>
      <c r="AC26" s="34">
        <f t="shared" si="2"/>
        <v>0</v>
      </c>
      <c r="AD26" s="34" t="s">
        <v>7</v>
      </c>
    </row>
    <row r="27" spans="1:30" ht="18.75" x14ac:dyDescent="0.3">
      <c r="A27" s="121"/>
      <c r="B27" s="38" t="s">
        <v>143</v>
      </c>
      <c r="C27" s="39">
        <f t="shared" ref="C27:Z27" si="27">SUM(C23:C26)</f>
        <v>1084</v>
      </c>
      <c r="D27" s="39">
        <f t="shared" si="27"/>
        <v>360</v>
      </c>
      <c r="E27" s="39">
        <f t="shared" si="27"/>
        <v>66</v>
      </c>
      <c r="F27" s="39">
        <f t="shared" si="27"/>
        <v>0</v>
      </c>
      <c r="G27" s="39">
        <f t="shared" si="27"/>
        <v>1024</v>
      </c>
      <c r="H27" s="39">
        <f t="shared" si="27"/>
        <v>287</v>
      </c>
      <c r="I27" s="39">
        <f t="shared" si="27"/>
        <v>72</v>
      </c>
      <c r="J27" s="39">
        <f t="shared" si="27"/>
        <v>0</v>
      </c>
      <c r="K27" s="39">
        <f t="shared" si="27"/>
        <v>920</v>
      </c>
      <c r="L27" s="39">
        <f t="shared" si="27"/>
        <v>207</v>
      </c>
      <c r="M27" s="39">
        <f t="shared" si="27"/>
        <v>58</v>
      </c>
      <c r="N27" s="39">
        <f t="shared" si="27"/>
        <v>0</v>
      </c>
      <c r="O27" s="39">
        <f t="shared" si="27"/>
        <v>872</v>
      </c>
      <c r="P27" s="39">
        <f t="shared" si="27"/>
        <v>215</v>
      </c>
      <c r="Q27" s="39">
        <f t="shared" si="27"/>
        <v>61</v>
      </c>
      <c r="R27" s="39">
        <f t="shared" si="27"/>
        <v>0</v>
      </c>
      <c r="S27" s="39">
        <f t="shared" si="27"/>
        <v>821</v>
      </c>
      <c r="T27" s="39">
        <f t="shared" si="27"/>
        <v>245</v>
      </c>
      <c r="U27" s="39">
        <f t="shared" si="27"/>
        <v>61</v>
      </c>
      <c r="V27" s="39">
        <f t="shared" si="27"/>
        <v>0</v>
      </c>
      <c r="W27" s="39">
        <f t="shared" si="27"/>
        <v>895</v>
      </c>
      <c r="X27" s="39">
        <f t="shared" si="27"/>
        <v>450</v>
      </c>
      <c r="Y27" s="39">
        <f t="shared" si="27"/>
        <v>46</v>
      </c>
      <c r="Z27" s="39">
        <f t="shared" si="27"/>
        <v>0</v>
      </c>
      <c r="AA27" s="34">
        <f t="shared" si="0"/>
        <v>9.0133982947624841E-2</v>
      </c>
      <c r="AB27" s="34">
        <f t="shared" si="1"/>
        <v>0.83673469387755106</v>
      </c>
      <c r="AC27" s="34">
        <f t="shared" si="2"/>
        <v>-0.24590163934426229</v>
      </c>
      <c r="AD27" s="34" t="s">
        <v>7</v>
      </c>
    </row>
    <row r="28" spans="1:30" ht="18.75" x14ac:dyDescent="0.3">
      <c r="A28" s="138" t="s">
        <v>16</v>
      </c>
      <c r="B28" s="23" t="s">
        <v>16</v>
      </c>
      <c r="C28" s="24">
        <v>406</v>
      </c>
      <c r="D28" s="25">
        <v>0</v>
      </c>
      <c r="E28" s="33">
        <v>0</v>
      </c>
      <c r="F28" s="27">
        <v>0</v>
      </c>
      <c r="G28" s="28">
        <v>358</v>
      </c>
      <c r="H28" s="29">
        <v>0</v>
      </c>
      <c r="I28" s="30">
        <v>0</v>
      </c>
      <c r="J28" s="31">
        <v>0</v>
      </c>
      <c r="K28" s="24">
        <v>305</v>
      </c>
      <c r="L28" s="32">
        <v>0</v>
      </c>
      <c r="M28" s="33">
        <v>0</v>
      </c>
      <c r="N28" s="27">
        <v>0</v>
      </c>
      <c r="O28" s="24">
        <v>329</v>
      </c>
      <c r="P28" s="32">
        <v>0</v>
      </c>
      <c r="Q28" s="33">
        <v>0</v>
      </c>
      <c r="R28" s="27">
        <v>0</v>
      </c>
      <c r="S28" s="24">
        <v>340</v>
      </c>
      <c r="T28" s="32">
        <v>0</v>
      </c>
      <c r="U28" s="33">
        <v>0</v>
      </c>
      <c r="V28" s="27">
        <v>0</v>
      </c>
      <c r="W28" s="24">
        <v>387</v>
      </c>
      <c r="X28" s="32">
        <v>0</v>
      </c>
      <c r="Y28" s="33">
        <v>0</v>
      </c>
      <c r="Z28" s="27">
        <v>0</v>
      </c>
      <c r="AA28" s="34">
        <f t="shared" si="0"/>
        <v>0.13823529411764707</v>
      </c>
      <c r="AB28" s="34">
        <f t="shared" si="1"/>
        <v>0</v>
      </c>
      <c r="AC28" s="34">
        <f t="shared" si="2"/>
        <v>0</v>
      </c>
      <c r="AD28" s="34" t="s">
        <v>7</v>
      </c>
    </row>
    <row r="29" spans="1:30" ht="18.75" x14ac:dyDescent="0.3">
      <c r="A29" s="140"/>
      <c r="B29" s="35" t="s">
        <v>143</v>
      </c>
      <c r="C29" s="36">
        <f>SUM(C28)</f>
        <v>406</v>
      </c>
      <c r="D29" s="36">
        <f t="shared" ref="D29:V29" si="28">SUM(D28)</f>
        <v>0</v>
      </c>
      <c r="E29" s="36">
        <f t="shared" si="28"/>
        <v>0</v>
      </c>
      <c r="F29" s="36">
        <f t="shared" si="28"/>
        <v>0</v>
      </c>
      <c r="G29" s="36">
        <f t="shared" si="28"/>
        <v>358</v>
      </c>
      <c r="H29" s="36">
        <f t="shared" si="28"/>
        <v>0</v>
      </c>
      <c r="I29" s="36">
        <f t="shared" si="28"/>
        <v>0</v>
      </c>
      <c r="J29" s="36">
        <f t="shared" si="28"/>
        <v>0</v>
      </c>
      <c r="K29" s="36">
        <f t="shared" si="28"/>
        <v>305</v>
      </c>
      <c r="L29" s="36">
        <f t="shared" si="28"/>
        <v>0</v>
      </c>
      <c r="M29" s="36">
        <f t="shared" si="28"/>
        <v>0</v>
      </c>
      <c r="N29" s="36">
        <f t="shared" si="28"/>
        <v>0</v>
      </c>
      <c r="O29" s="36">
        <f t="shared" si="28"/>
        <v>329</v>
      </c>
      <c r="P29" s="36">
        <f t="shared" si="28"/>
        <v>0</v>
      </c>
      <c r="Q29" s="36">
        <f t="shared" si="28"/>
        <v>0</v>
      </c>
      <c r="R29" s="36">
        <f t="shared" si="28"/>
        <v>0</v>
      </c>
      <c r="S29" s="36">
        <f t="shared" si="28"/>
        <v>340</v>
      </c>
      <c r="T29" s="36">
        <f t="shared" si="28"/>
        <v>0</v>
      </c>
      <c r="U29" s="36">
        <f t="shared" si="28"/>
        <v>0</v>
      </c>
      <c r="V29" s="36">
        <f t="shared" si="28"/>
        <v>0</v>
      </c>
      <c r="W29" s="36">
        <f t="shared" ref="W29" si="29">SUM(W28)</f>
        <v>387</v>
      </c>
      <c r="X29" s="36">
        <f t="shared" ref="X29:Z29" si="30">SUM(X28)</f>
        <v>0</v>
      </c>
      <c r="Y29" s="36">
        <f t="shared" si="30"/>
        <v>0</v>
      </c>
      <c r="Z29" s="36">
        <f t="shared" si="30"/>
        <v>0</v>
      </c>
      <c r="AA29" s="34">
        <f t="shared" si="0"/>
        <v>0.13823529411764707</v>
      </c>
      <c r="AB29" s="34">
        <f t="shared" si="1"/>
        <v>0</v>
      </c>
      <c r="AC29" s="34">
        <f t="shared" si="2"/>
        <v>0</v>
      </c>
      <c r="AD29" s="34" t="s">
        <v>7</v>
      </c>
    </row>
    <row r="30" spans="1:30" ht="18.75" x14ac:dyDescent="0.3">
      <c r="A30" s="136" t="s">
        <v>20</v>
      </c>
      <c r="B30" s="23" t="s">
        <v>21</v>
      </c>
      <c r="C30" s="24">
        <v>862</v>
      </c>
      <c r="D30" s="25">
        <v>48</v>
      </c>
      <c r="E30" s="33">
        <v>0</v>
      </c>
      <c r="F30" s="27">
        <v>0</v>
      </c>
      <c r="G30" s="28">
        <v>840</v>
      </c>
      <c r="H30" s="29">
        <v>59</v>
      </c>
      <c r="I30" s="30">
        <v>0</v>
      </c>
      <c r="J30" s="31">
        <v>0</v>
      </c>
      <c r="K30" s="24">
        <v>819</v>
      </c>
      <c r="L30" s="32">
        <v>65</v>
      </c>
      <c r="M30" s="33">
        <v>0</v>
      </c>
      <c r="N30" s="27">
        <v>0</v>
      </c>
      <c r="O30" s="24">
        <v>818</v>
      </c>
      <c r="P30" s="32">
        <v>83</v>
      </c>
      <c r="Q30" s="33">
        <v>0</v>
      </c>
      <c r="R30" s="27">
        <v>0</v>
      </c>
      <c r="S30" s="24">
        <v>805</v>
      </c>
      <c r="T30" s="32">
        <v>95</v>
      </c>
      <c r="U30" s="33">
        <v>0</v>
      </c>
      <c r="V30" s="27">
        <v>0</v>
      </c>
      <c r="W30" s="24">
        <v>840</v>
      </c>
      <c r="X30" s="32">
        <v>132</v>
      </c>
      <c r="Y30" s="33">
        <v>0</v>
      </c>
      <c r="Z30" s="27">
        <v>0</v>
      </c>
      <c r="AA30" s="34">
        <f t="shared" si="0"/>
        <v>4.3478260869565216E-2</v>
      </c>
      <c r="AB30" s="34">
        <f t="shared" si="1"/>
        <v>0.38947368421052631</v>
      </c>
      <c r="AC30" s="34">
        <f t="shared" si="2"/>
        <v>0</v>
      </c>
      <c r="AD30" s="34" t="s">
        <v>7</v>
      </c>
    </row>
    <row r="31" spans="1:30" ht="18.75" x14ac:dyDescent="0.3">
      <c r="A31" s="137"/>
      <c r="B31" s="35" t="s">
        <v>143</v>
      </c>
      <c r="C31" s="36">
        <f>SUM(C30)</f>
        <v>862</v>
      </c>
      <c r="D31" s="36">
        <f t="shared" ref="D31:V31" si="31">SUM(D30)</f>
        <v>48</v>
      </c>
      <c r="E31" s="36">
        <f t="shared" si="31"/>
        <v>0</v>
      </c>
      <c r="F31" s="36">
        <f t="shared" si="31"/>
        <v>0</v>
      </c>
      <c r="G31" s="36">
        <f t="shared" si="31"/>
        <v>840</v>
      </c>
      <c r="H31" s="36">
        <f t="shared" si="31"/>
        <v>59</v>
      </c>
      <c r="I31" s="36">
        <f t="shared" si="31"/>
        <v>0</v>
      </c>
      <c r="J31" s="36">
        <f t="shared" si="31"/>
        <v>0</v>
      </c>
      <c r="K31" s="36">
        <f t="shared" si="31"/>
        <v>819</v>
      </c>
      <c r="L31" s="36">
        <f t="shared" si="31"/>
        <v>65</v>
      </c>
      <c r="M31" s="36">
        <f t="shared" si="31"/>
        <v>0</v>
      </c>
      <c r="N31" s="36">
        <f t="shared" si="31"/>
        <v>0</v>
      </c>
      <c r="O31" s="36">
        <f t="shared" si="31"/>
        <v>818</v>
      </c>
      <c r="P31" s="36">
        <f t="shared" si="31"/>
        <v>83</v>
      </c>
      <c r="Q31" s="36">
        <f t="shared" si="31"/>
        <v>0</v>
      </c>
      <c r="R31" s="36">
        <f t="shared" si="31"/>
        <v>0</v>
      </c>
      <c r="S31" s="36">
        <f t="shared" si="31"/>
        <v>805</v>
      </c>
      <c r="T31" s="36">
        <f t="shared" si="31"/>
        <v>95</v>
      </c>
      <c r="U31" s="36">
        <f t="shared" si="31"/>
        <v>0</v>
      </c>
      <c r="V31" s="36">
        <f t="shared" si="31"/>
        <v>0</v>
      </c>
      <c r="W31" s="36">
        <f t="shared" ref="W31" si="32">SUM(W30)</f>
        <v>840</v>
      </c>
      <c r="X31" s="36">
        <f t="shared" ref="X31:Z31" si="33">SUM(X30)</f>
        <v>132</v>
      </c>
      <c r="Y31" s="36">
        <f t="shared" si="33"/>
        <v>0</v>
      </c>
      <c r="Z31" s="36">
        <f t="shared" si="33"/>
        <v>0</v>
      </c>
      <c r="AA31" s="34">
        <f t="shared" si="0"/>
        <v>4.3478260869565216E-2</v>
      </c>
      <c r="AB31" s="34">
        <f t="shared" si="1"/>
        <v>0.38947368421052631</v>
      </c>
      <c r="AC31" s="34">
        <f t="shared" si="2"/>
        <v>0</v>
      </c>
      <c r="AD31" s="34" t="s">
        <v>7</v>
      </c>
    </row>
    <row r="32" spans="1:30" ht="18.75" x14ac:dyDescent="0.3">
      <c r="A32" s="119" t="s">
        <v>17</v>
      </c>
      <c r="B32" s="23" t="s">
        <v>18</v>
      </c>
      <c r="C32" s="24">
        <v>61</v>
      </c>
      <c r="D32" s="25">
        <v>0</v>
      </c>
      <c r="E32" s="33">
        <v>0</v>
      </c>
      <c r="F32" s="27">
        <v>0</v>
      </c>
      <c r="G32" s="28">
        <v>27</v>
      </c>
      <c r="H32" s="29">
        <v>0</v>
      </c>
      <c r="I32" s="30">
        <v>0</v>
      </c>
      <c r="J32" s="31">
        <v>0</v>
      </c>
      <c r="K32" s="24">
        <v>26</v>
      </c>
      <c r="L32" s="32">
        <v>0</v>
      </c>
      <c r="M32" s="33">
        <v>0</v>
      </c>
      <c r="N32" s="27">
        <v>0</v>
      </c>
      <c r="O32" s="24">
        <v>19</v>
      </c>
      <c r="P32" s="32">
        <v>0</v>
      </c>
      <c r="Q32" s="33">
        <v>0</v>
      </c>
      <c r="R32" s="27">
        <v>0</v>
      </c>
      <c r="S32" s="24">
        <v>20</v>
      </c>
      <c r="T32" s="32">
        <v>0</v>
      </c>
      <c r="U32" s="33">
        <v>0</v>
      </c>
      <c r="V32" s="27">
        <v>0</v>
      </c>
      <c r="W32" s="24">
        <v>28</v>
      </c>
      <c r="X32" s="32">
        <v>0</v>
      </c>
      <c r="Y32" s="33">
        <v>0</v>
      </c>
      <c r="Z32" s="27">
        <v>0</v>
      </c>
      <c r="AA32" s="34">
        <f t="shared" si="0"/>
        <v>0.4</v>
      </c>
      <c r="AB32" s="34">
        <f t="shared" si="1"/>
        <v>0</v>
      </c>
      <c r="AC32" s="34">
        <f t="shared" si="2"/>
        <v>0</v>
      </c>
      <c r="AD32" s="34" t="s">
        <v>7</v>
      </c>
    </row>
    <row r="33" spans="1:33" ht="18.75" x14ac:dyDescent="0.3">
      <c r="A33" s="120"/>
      <c r="B33" s="23" t="s">
        <v>19</v>
      </c>
      <c r="C33" s="24">
        <v>1</v>
      </c>
      <c r="D33" s="25">
        <v>0</v>
      </c>
      <c r="E33" s="33">
        <v>0</v>
      </c>
      <c r="F33" s="27">
        <v>0</v>
      </c>
      <c r="G33" s="28">
        <v>0</v>
      </c>
      <c r="H33" s="29">
        <v>0</v>
      </c>
      <c r="I33" s="30">
        <v>0</v>
      </c>
      <c r="J33" s="31">
        <v>0</v>
      </c>
      <c r="K33" s="24">
        <v>2</v>
      </c>
      <c r="L33" s="32">
        <v>0</v>
      </c>
      <c r="M33" s="33">
        <v>0</v>
      </c>
      <c r="N33" s="27">
        <v>0</v>
      </c>
      <c r="O33" s="24">
        <v>2</v>
      </c>
      <c r="P33" s="32">
        <v>0</v>
      </c>
      <c r="Q33" s="33">
        <v>0</v>
      </c>
      <c r="R33" s="27">
        <v>0</v>
      </c>
      <c r="S33" s="24">
        <v>3</v>
      </c>
      <c r="T33" s="32">
        <v>0</v>
      </c>
      <c r="U33" s="33">
        <v>0</v>
      </c>
      <c r="V33" s="27">
        <v>0</v>
      </c>
      <c r="W33" s="24">
        <v>2</v>
      </c>
      <c r="X33" s="32">
        <v>0</v>
      </c>
      <c r="Y33" s="33">
        <v>0</v>
      </c>
      <c r="Z33" s="27">
        <v>0</v>
      </c>
      <c r="AA33" s="34">
        <f t="shared" si="0"/>
        <v>-0.33333333333333331</v>
      </c>
      <c r="AB33" s="34">
        <f t="shared" si="1"/>
        <v>0</v>
      </c>
      <c r="AC33" s="34">
        <f t="shared" si="2"/>
        <v>0</v>
      </c>
      <c r="AD33" s="34" t="s">
        <v>7</v>
      </c>
    </row>
    <row r="34" spans="1:33" ht="18.75" x14ac:dyDescent="0.3">
      <c r="A34" s="121"/>
      <c r="B34" s="35" t="s">
        <v>143</v>
      </c>
      <c r="C34" s="36">
        <f>SUM(C32:C33)</f>
        <v>62</v>
      </c>
      <c r="D34" s="36">
        <f t="shared" ref="D34:V34" si="34">SUM(D32:D33)</f>
        <v>0</v>
      </c>
      <c r="E34" s="36">
        <f t="shared" si="34"/>
        <v>0</v>
      </c>
      <c r="F34" s="36">
        <f t="shared" si="34"/>
        <v>0</v>
      </c>
      <c r="G34" s="36">
        <f t="shared" si="34"/>
        <v>27</v>
      </c>
      <c r="H34" s="36">
        <f t="shared" si="34"/>
        <v>0</v>
      </c>
      <c r="I34" s="36">
        <f t="shared" si="34"/>
        <v>0</v>
      </c>
      <c r="J34" s="36">
        <f t="shared" si="34"/>
        <v>0</v>
      </c>
      <c r="K34" s="36">
        <f t="shared" si="34"/>
        <v>28</v>
      </c>
      <c r="L34" s="36">
        <f t="shared" si="34"/>
        <v>0</v>
      </c>
      <c r="M34" s="36">
        <f t="shared" si="34"/>
        <v>0</v>
      </c>
      <c r="N34" s="36">
        <f t="shared" si="34"/>
        <v>0</v>
      </c>
      <c r="O34" s="36">
        <f t="shared" si="34"/>
        <v>21</v>
      </c>
      <c r="P34" s="36">
        <f t="shared" si="34"/>
        <v>0</v>
      </c>
      <c r="Q34" s="36">
        <f t="shared" si="34"/>
        <v>0</v>
      </c>
      <c r="R34" s="36">
        <f t="shared" si="34"/>
        <v>0</v>
      </c>
      <c r="S34" s="36">
        <f t="shared" si="34"/>
        <v>23</v>
      </c>
      <c r="T34" s="36">
        <f t="shared" si="34"/>
        <v>0</v>
      </c>
      <c r="U34" s="36">
        <f t="shared" si="34"/>
        <v>0</v>
      </c>
      <c r="V34" s="36">
        <f t="shared" si="34"/>
        <v>0</v>
      </c>
      <c r="W34" s="36">
        <f t="shared" ref="W34" si="35">SUM(W32:W33)</f>
        <v>30</v>
      </c>
      <c r="X34" s="36">
        <f t="shared" ref="X34:Z34" si="36">SUM(X32:X33)</f>
        <v>0</v>
      </c>
      <c r="Y34" s="36">
        <f t="shared" si="36"/>
        <v>0</v>
      </c>
      <c r="Z34" s="36">
        <f t="shared" si="36"/>
        <v>0</v>
      </c>
      <c r="AA34" s="34">
        <f t="shared" si="0"/>
        <v>0.30434782608695654</v>
      </c>
      <c r="AB34" s="34">
        <f t="shared" si="1"/>
        <v>0</v>
      </c>
      <c r="AC34" s="34">
        <f t="shared" si="2"/>
        <v>0</v>
      </c>
      <c r="AD34" s="34" t="s">
        <v>7</v>
      </c>
    </row>
    <row r="35" spans="1:33" ht="18.75" customHeight="1" x14ac:dyDescent="0.3">
      <c r="B35" s="40" t="s">
        <v>176</v>
      </c>
      <c r="C35" s="41">
        <f t="shared" ref="C35:Z35" si="37">C9+C11+C17+C22+C27+C29+C31+C34</f>
        <v>3267</v>
      </c>
      <c r="D35" s="41">
        <f t="shared" si="37"/>
        <v>408</v>
      </c>
      <c r="E35" s="41">
        <f t="shared" si="37"/>
        <v>66</v>
      </c>
      <c r="F35" s="41">
        <f t="shared" si="37"/>
        <v>0</v>
      </c>
      <c r="G35" s="41">
        <f t="shared" si="37"/>
        <v>3128</v>
      </c>
      <c r="H35" s="41">
        <f t="shared" si="37"/>
        <v>346</v>
      </c>
      <c r="I35" s="41">
        <f t="shared" si="37"/>
        <v>72</v>
      </c>
      <c r="J35" s="41">
        <f t="shared" si="37"/>
        <v>0</v>
      </c>
      <c r="K35" s="41">
        <f t="shared" si="37"/>
        <v>2961</v>
      </c>
      <c r="L35" s="41">
        <f t="shared" si="37"/>
        <v>272</v>
      </c>
      <c r="M35" s="41">
        <f t="shared" si="37"/>
        <v>58</v>
      </c>
      <c r="N35" s="41">
        <f t="shared" si="37"/>
        <v>0</v>
      </c>
      <c r="O35" s="41">
        <f t="shared" si="37"/>
        <v>2995</v>
      </c>
      <c r="P35" s="41">
        <f t="shared" si="37"/>
        <v>298</v>
      </c>
      <c r="Q35" s="41">
        <f t="shared" si="37"/>
        <v>61</v>
      </c>
      <c r="R35" s="41">
        <f t="shared" si="37"/>
        <v>0</v>
      </c>
      <c r="S35" s="41">
        <f t="shared" si="37"/>
        <v>3037</v>
      </c>
      <c r="T35" s="41">
        <f t="shared" si="37"/>
        <v>363</v>
      </c>
      <c r="U35" s="41">
        <f t="shared" si="37"/>
        <v>61</v>
      </c>
      <c r="V35" s="41">
        <f t="shared" si="37"/>
        <v>0</v>
      </c>
      <c r="W35" s="41">
        <f t="shared" si="37"/>
        <v>3367</v>
      </c>
      <c r="X35" s="41">
        <f t="shared" si="37"/>
        <v>686</v>
      </c>
      <c r="Y35" s="41">
        <f t="shared" si="37"/>
        <v>46</v>
      </c>
      <c r="Z35" s="41">
        <f t="shared" si="37"/>
        <v>0</v>
      </c>
      <c r="AA35" s="34">
        <f t="shared" si="0"/>
        <v>0.10865986170563055</v>
      </c>
      <c r="AB35" s="34">
        <f t="shared" si="1"/>
        <v>0.88980716253443526</v>
      </c>
      <c r="AC35" s="34">
        <f t="shared" si="2"/>
        <v>-0.24590163934426229</v>
      </c>
      <c r="AD35" s="34" t="s">
        <v>7</v>
      </c>
    </row>
    <row r="36" spans="1:33" ht="13.15" customHeight="1" x14ac:dyDescent="0.3">
      <c r="A36" s="9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45"/>
      <c r="AC36" s="45"/>
      <c r="AD36" s="45"/>
    </row>
    <row r="37" spans="1:33" ht="16.5" customHeight="1" x14ac:dyDescent="0.3">
      <c r="A37" s="9"/>
      <c r="B37" s="43"/>
      <c r="C37" s="118" t="s">
        <v>162</v>
      </c>
      <c r="D37" s="118"/>
      <c r="E37" s="118"/>
      <c r="F37" s="118"/>
      <c r="G37" s="118" t="s">
        <v>151</v>
      </c>
      <c r="H37" s="118"/>
      <c r="I37" s="118"/>
      <c r="J37" s="118"/>
      <c r="K37" s="118" t="s">
        <v>155</v>
      </c>
      <c r="L37" s="118"/>
      <c r="M37" s="118"/>
      <c r="N37" s="118"/>
      <c r="O37" s="131" t="s">
        <v>164</v>
      </c>
      <c r="P37" s="132"/>
      <c r="Q37" s="132"/>
      <c r="R37" s="133"/>
      <c r="S37" s="131" t="s">
        <v>177</v>
      </c>
      <c r="T37" s="132"/>
      <c r="U37" s="132"/>
      <c r="V37" s="133"/>
      <c r="W37" s="131" t="s">
        <v>212</v>
      </c>
      <c r="X37" s="166"/>
      <c r="Y37" s="166"/>
      <c r="Z37" s="167"/>
      <c r="AA37" s="118" t="s">
        <v>213</v>
      </c>
      <c r="AB37" s="118"/>
      <c r="AC37" s="118"/>
      <c r="AD37" s="118"/>
    </row>
    <row r="38" spans="1:33" ht="32.25" customHeight="1" x14ac:dyDescent="0.3">
      <c r="A38" s="2" t="s">
        <v>154</v>
      </c>
      <c r="B38" s="15" t="s">
        <v>0</v>
      </c>
      <c r="C38" s="16" t="s">
        <v>1</v>
      </c>
      <c r="D38" s="17" t="s">
        <v>2</v>
      </c>
      <c r="E38" s="18" t="s">
        <v>3</v>
      </c>
      <c r="F38" s="19" t="s">
        <v>4</v>
      </c>
      <c r="G38" s="16" t="s">
        <v>1</v>
      </c>
      <c r="H38" s="20" t="s">
        <v>2</v>
      </c>
      <c r="I38" s="21" t="s">
        <v>3</v>
      </c>
      <c r="J38" s="19" t="s">
        <v>4</v>
      </c>
      <c r="K38" s="16" t="s">
        <v>1</v>
      </c>
      <c r="L38" s="20" t="s">
        <v>2</v>
      </c>
      <c r="M38" s="21" t="s">
        <v>3</v>
      </c>
      <c r="N38" s="19" t="s">
        <v>4</v>
      </c>
      <c r="O38" s="16" t="s">
        <v>1</v>
      </c>
      <c r="P38" s="20" t="s">
        <v>2</v>
      </c>
      <c r="Q38" s="21" t="s">
        <v>3</v>
      </c>
      <c r="R38" s="19" t="s">
        <v>4</v>
      </c>
      <c r="S38" s="16" t="s">
        <v>1</v>
      </c>
      <c r="T38" s="20" t="s">
        <v>2</v>
      </c>
      <c r="U38" s="21" t="s">
        <v>3</v>
      </c>
      <c r="V38" s="19" t="s">
        <v>4</v>
      </c>
      <c r="W38" s="16" t="s">
        <v>1</v>
      </c>
      <c r="X38" s="20" t="s">
        <v>2</v>
      </c>
      <c r="Y38" s="21" t="s">
        <v>3</v>
      </c>
      <c r="Z38" s="19" t="s">
        <v>4</v>
      </c>
      <c r="AA38" s="22" t="s">
        <v>1</v>
      </c>
      <c r="AB38" s="22" t="s">
        <v>2</v>
      </c>
      <c r="AC38" s="22" t="s">
        <v>3</v>
      </c>
      <c r="AD38" s="22" t="s">
        <v>4</v>
      </c>
    </row>
    <row r="39" spans="1:33" ht="19.5" customHeight="1" x14ac:dyDescent="0.3">
      <c r="A39" s="119" t="s">
        <v>22</v>
      </c>
      <c r="B39" s="46" t="s">
        <v>23</v>
      </c>
      <c r="C39" s="47">
        <v>0</v>
      </c>
      <c r="D39" s="48">
        <v>65</v>
      </c>
      <c r="E39" s="49">
        <v>0</v>
      </c>
      <c r="F39" s="50">
        <v>0</v>
      </c>
      <c r="G39" s="51">
        <v>0</v>
      </c>
      <c r="H39" s="52">
        <v>24</v>
      </c>
      <c r="I39" s="53">
        <v>0</v>
      </c>
      <c r="J39" s="54">
        <v>0</v>
      </c>
      <c r="K39" s="47">
        <v>0</v>
      </c>
      <c r="L39" s="55">
        <v>29</v>
      </c>
      <c r="M39" s="49">
        <v>0</v>
      </c>
      <c r="N39" s="50">
        <v>0</v>
      </c>
      <c r="O39" s="47">
        <v>0</v>
      </c>
      <c r="P39" s="55">
        <v>20</v>
      </c>
      <c r="Q39" s="49">
        <v>0</v>
      </c>
      <c r="R39" s="50">
        <v>0</v>
      </c>
      <c r="S39" s="47">
        <v>0</v>
      </c>
      <c r="T39" s="55">
        <v>23</v>
      </c>
      <c r="U39" s="49">
        <v>0</v>
      </c>
      <c r="V39" s="50">
        <v>0</v>
      </c>
      <c r="W39" s="47">
        <v>0</v>
      </c>
      <c r="X39" s="55">
        <v>32</v>
      </c>
      <c r="Y39" s="49">
        <v>0</v>
      </c>
      <c r="Z39" s="50">
        <v>0</v>
      </c>
      <c r="AA39" s="56">
        <f t="shared" ref="AA39:AC75" si="38">IFERROR((W39-S39)/S39,0)</f>
        <v>0</v>
      </c>
      <c r="AB39" s="56">
        <f t="shared" si="38"/>
        <v>0.39130434782608697</v>
      </c>
      <c r="AC39" s="56">
        <f t="shared" si="38"/>
        <v>0</v>
      </c>
      <c r="AD39" s="56" t="s">
        <v>7</v>
      </c>
    </row>
    <row r="40" spans="1:33" ht="21" customHeight="1" x14ac:dyDescent="0.3">
      <c r="A40" s="120"/>
      <c r="B40" s="46" t="s">
        <v>183</v>
      </c>
      <c r="C40" s="47">
        <v>0</v>
      </c>
      <c r="D40" s="48">
        <v>0</v>
      </c>
      <c r="E40" s="49">
        <v>0</v>
      </c>
      <c r="F40" s="50">
        <v>0</v>
      </c>
      <c r="G40" s="51">
        <v>0</v>
      </c>
      <c r="H40" s="52">
        <v>0</v>
      </c>
      <c r="I40" s="53">
        <v>0</v>
      </c>
      <c r="J40" s="54">
        <v>0</v>
      </c>
      <c r="K40" s="47">
        <v>0</v>
      </c>
      <c r="L40" s="55">
        <v>0</v>
      </c>
      <c r="M40" s="49">
        <v>0</v>
      </c>
      <c r="N40" s="50">
        <v>0</v>
      </c>
      <c r="O40" s="47">
        <v>0</v>
      </c>
      <c r="P40" s="55">
        <v>1</v>
      </c>
      <c r="Q40" s="49">
        <v>0</v>
      </c>
      <c r="R40" s="50">
        <v>0</v>
      </c>
      <c r="S40" s="47">
        <v>0</v>
      </c>
      <c r="T40" s="55">
        <v>0</v>
      </c>
      <c r="U40" s="49">
        <v>0</v>
      </c>
      <c r="V40" s="50">
        <v>0</v>
      </c>
      <c r="W40" s="47">
        <v>0</v>
      </c>
      <c r="X40" s="55">
        <v>0</v>
      </c>
      <c r="Y40" s="49">
        <v>0</v>
      </c>
      <c r="Z40" s="50">
        <v>0</v>
      </c>
      <c r="AA40" s="56">
        <f t="shared" si="38"/>
        <v>0</v>
      </c>
      <c r="AB40" s="56">
        <f t="shared" si="38"/>
        <v>0</v>
      </c>
      <c r="AC40" s="56">
        <f t="shared" si="38"/>
        <v>0</v>
      </c>
      <c r="AD40" s="56" t="s">
        <v>7</v>
      </c>
    </row>
    <row r="41" spans="1:33" ht="18.75" x14ac:dyDescent="0.3">
      <c r="A41" s="120"/>
      <c r="B41" s="57" t="s">
        <v>24</v>
      </c>
      <c r="C41" s="24">
        <v>0</v>
      </c>
      <c r="D41" s="25">
        <v>24</v>
      </c>
      <c r="E41" s="33">
        <v>0</v>
      </c>
      <c r="F41" s="27">
        <v>0</v>
      </c>
      <c r="G41" s="28">
        <v>0</v>
      </c>
      <c r="H41" s="29">
        <v>9</v>
      </c>
      <c r="I41" s="30">
        <v>0</v>
      </c>
      <c r="J41" s="31">
        <v>0</v>
      </c>
      <c r="K41" s="24">
        <v>0</v>
      </c>
      <c r="L41" s="32">
        <v>35</v>
      </c>
      <c r="M41" s="33">
        <v>0</v>
      </c>
      <c r="N41" s="27">
        <v>0</v>
      </c>
      <c r="O41" s="24">
        <v>0</v>
      </c>
      <c r="P41" s="32">
        <v>33</v>
      </c>
      <c r="Q41" s="33">
        <v>0</v>
      </c>
      <c r="R41" s="27">
        <v>0</v>
      </c>
      <c r="S41" s="24">
        <v>0</v>
      </c>
      <c r="T41" s="32">
        <v>14</v>
      </c>
      <c r="U41" s="33">
        <v>0</v>
      </c>
      <c r="V41" s="27">
        <v>0</v>
      </c>
      <c r="W41" s="24">
        <v>0</v>
      </c>
      <c r="X41" s="32">
        <v>22</v>
      </c>
      <c r="Y41" s="33">
        <v>0</v>
      </c>
      <c r="Z41" s="27">
        <v>0</v>
      </c>
      <c r="AA41" s="56">
        <f t="shared" si="38"/>
        <v>0</v>
      </c>
      <c r="AB41" s="56">
        <f t="shared" si="38"/>
        <v>0.5714285714285714</v>
      </c>
      <c r="AC41" s="56">
        <f t="shared" si="38"/>
        <v>0</v>
      </c>
      <c r="AD41" s="56" t="s">
        <v>7</v>
      </c>
    </row>
    <row r="42" spans="1:33" ht="18.75" x14ac:dyDescent="0.3">
      <c r="A42" s="120"/>
      <c r="B42" s="57" t="s">
        <v>172</v>
      </c>
      <c r="C42" s="24">
        <v>0</v>
      </c>
      <c r="D42" s="25">
        <v>0</v>
      </c>
      <c r="E42" s="33">
        <v>0</v>
      </c>
      <c r="F42" s="27">
        <v>0</v>
      </c>
      <c r="G42" s="28">
        <v>0</v>
      </c>
      <c r="H42" s="29">
        <v>0</v>
      </c>
      <c r="I42" s="30">
        <v>0</v>
      </c>
      <c r="J42" s="31">
        <v>0</v>
      </c>
      <c r="K42" s="24">
        <v>2</v>
      </c>
      <c r="L42" s="32">
        <v>0</v>
      </c>
      <c r="M42" s="33">
        <v>0</v>
      </c>
      <c r="N42" s="27">
        <v>0</v>
      </c>
      <c r="O42" s="24">
        <v>0</v>
      </c>
      <c r="P42" s="32">
        <v>0</v>
      </c>
      <c r="Q42" s="33">
        <v>0</v>
      </c>
      <c r="R42" s="27">
        <v>0</v>
      </c>
      <c r="S42" s="24">
        <v>0</v>
      </c>
      <c r="T42" s="32">
        <v>0</v>
      </c>
      <c r="U42" s="33">
        <v>0</v>
      </c>
      <c r="V42" s="27">
        <v>0</v>
      </c>
      <c r="W42" s="24">
        <v>0</v>
      </c>
      <c r="X42" s="32">
        <v>0</v>
      </c>
      <c r="Y42" s="33">
        <v>0</v>
      </c>
      <c r="Z42" s="27">
        <v>0</v>
      </c>
      <c r="AA42" s="56">
        <f t="shared" si="38"/>
        <v>0</v>
      </c>
      <c r="AB42" s="56">
        <f t="shared" si="38"/>
        <v>0</v>
      </c>
      <c r="AC42" s="56">
        <f t="shared" si="38"/>
        <v>0</v>
      </c>
      <c r="AD42" s="56" t="s">
        <v>7</v>
      </c>
    </row>
    <row r="43" spans="1:33" ht="18.75" x14ac:dyDescent="0.3">
      <c r="A43" s="120"/>
      <c r="B43" s="57" t="s">
        <v>173</v>
      </c>
      <c r="C43" s="24">
        <v>0</v>
      </c>
      <c r="D43" s="25">
        <v>0</v>
      </c>
      <c r="E43" s="33">
        <v>0</v>
      </c>
      <c r="F43" s="27">
        <v>0</v>
      </c>
      <c r="G43" s="28">
        <v>1</v>
      </c>
      <c r="H43" s="29">
        <v>0</v>
      </c>
      <c r="I43" s="30">
        <v>0</v>
      </c>
      <c r="J43" s="31">
        <v>0</v>
      </c>
      <c r="K43" s="24">
        <v>0</v>
      </c>
      <c r="L43" s="32">
        <v>0</v>
      </c>
      <c r="M43" s="33">
        <v>0</v>
      </c>
      <c r="N43" s="27">
        <v>0</v>
      </c>
      <c r="O43" s="24">
        <v>0</v>
      </c>
      <c r="P43" s="32">
        <v>0</v>
      </c>
      <c r="Q43" s="33">
        <v>0</v>
      </c>
      <c r="R43" s="27">
        <v>0</v>
      </c>
      <c r="S43" s="24">
        <v>0</v>
      </c>
      <c r="T43" s="32">
        <v>0</v>
      </c>
      <c r="U43" s="33">
        <v>0</v>
      </c>
      <c r="V43" s="27">
        <v>0</v>
      </c>
      <c r="W43" s="24">
        <v>0</v>
      </c>
      <c r="X43" s="32">
        <v>0</v>
      </c>
      <c r="Y43" s="33">
        <v>0</v>
      </c>
      <c r="Z43" s="27">
        <v>0</v>
      </c>
      <c r="AA43" s="56">
        <f t="shared" si="38"/>
        <v>0</v>
      </c>
      <c r="AB43" s="56">
        <f t="shared" si="38"/>
        <v>0</v>
      </c>
      <c r="AC43" s="56">
        <f t="shared" si="38"/>
        <v>0</v>
      </c>
      <c r="AD43" s="56" t="s">
        <v>7</v>
      </c>
    </row>
    <row r="44" spans="1:33" ht="18.75" x14ac:dyDescent="0.3">
      <c r="A44" s="121"/>
      <c r="B44" s="35" t="s">
        <v>143</v>
      </c>
      <c r="C44" s="36">
        <f>SUM(C39:C43)</f>
        <v>0</v>
      </c>
      <c r="D44" s="36">
        <f t="shared" ref="D44:V44" si="39">SUM(D39:D43)</f>
        <v>89</v>
      </c>
      <c r="E44" s="36">
        <f t="shared" si="39"/>
        <v>0</v>
      </c>
      <c r="F44" s="36">
        <f t="shared" si="39"/>
        <v>0</v>
      </c>
      <c r="G44" s="36">
        <f t="shared" si="39"/>
        <v>1</v>
      </c>
      <c r="H44" s="36">
        <f t="shared" si="39"/>
        <v>33</v>
      </c>
      <c r="I44" s="36">
        <f t="shared" si="39"/>
        <v>0</v>
      </c>
      <c r="J44" s="36">
        <f t="shared" si="39"/>
        <v>0</v>
      </c>
      <c r="K44" s="36">
        <f t="shared" si="39"/>
        <v>2</v>
      </c>
      <c r="L44" s="36">
        <f t="shared" si="39"/>
        <v>64</v>
      </c>
      <c r="M44" s="36">
        <f t="shared" si="39"/>
        <v>0</v>
      </c>
      <c r="N44" s="36">
        <f t="shared" si="39"/>
        <v>0</v>
      </c>
      <c r="O44" s="36">
        <f t="shared" si="39"/>
        <v>0</v>
      </c>
      <c r="P44" s="36">
        <f t="shared" si="39"/>
        <v>54</v>
      </c>
      <c r="Q44" s="36">
        <f t="shared" si="39"/>
        <v>0</v>
      </c>
      <c r="R44" s="36">
        <f t="shared" si="39"/>
        <v>0</v>
      </c>
      <c r="S44" s="36">
        <f t="shared" si="39"/>
        <v>0</v>
      </c>
      <c r="T44" s="36">
        <f t="shared" si="39"/>
        <v>37</v>
      </c>
      <c r="U44" s="36">
        <f t="shared" si="39"/>
        <v>0</v>
      </c>
      <c r="V44" s="36">
        <f t="shared" si="39"/>
        <v>0</v>
      </c>
      <c r="W44" s="36">
        <f t="shared" ref="W44" si="40">SUM(W39:W43)</f>
        <v>0</v>
      </c>
      <c r="X44" s="36">
        <f t="shared" ref="X44:Z44" si="41">SUM(X39:X43)</f>
        <v>54</v>
      </c>
      <c r="Y44" s="36">
        <f t="shared" si="41"/>
        <v>0</v>
      </c>
      <c r="Z44" s="36">
        <f t="shared" si="41"/>
        <v>0</v>
      </c>
      <c r="AA44" s="56">
        <f t="shared" si="38"/>
        <v>0</v>
      </c>
      <c r="AB44" s="56">
        <f t="shared" si="38"/>
        <v>0.45945945945945948</v>
      </c>
      <c r="AC44" s="56">
        <f t="shared" si="38"/>
        <v>0</v>
      </c>
      <c r="AD44" s="56" t="s">
        <v>7</v>
      </c>
    </row>
    <row r="45" spans="1:33" ht="18.75" x14ac:dyDescent="0.3">
      <c r="A45" s="138" t="s">
        <v>25</v>
      </c>
      <c r="B45" s="57" t="s">
        <v>215</v>
      </c>
      <c r="C45" s="24">
        <v>0</v>
      </c>
      <c r="D45" s="25">
        <v>243</v>
      </c>
      <c r="E45" s="33">
        <v>0</v>
      </c>
      <c r="F45" s="27">
        <v>0</v>
      </c>
      <c r="G45" s="28">
        <v>0</v>
      </c>
      <c r="H45" s="29">
        <v>176</v>
      </c>
      <c r="I45" s="30">
        <v>0</v>
      </c>
      <c r="J45" s="31">
        <v>0</v>
      </c>
      <c r="K45" s="24">
        <v>0</v>
      </c>
      <c r="L45" s="32">
        <v>157</v>
      </c>
      <c r="M45" s="33">
        <v>0</v>
      </c>
      <c r="N45" s="27">
        <v>0</v>
      </c>
      <c r="O45" s="24">
        <v>0</v>
      </c>
      <c r="P45" s="32">
        <v>164</v>
      </c>
      <c r="Q45" s="33">
        <v>0</v>
      </c>
      <c r="R45" s="27">
        <v>0</v>
      </c>
      <c r="S45" s="24">
        <v>0</v>
      </c>
      <c r="T45" s="32">
        <v>174</v>
      </c>
      <c r="U45" s="33">
        <v>0</v>
      </c>
      <c r="V45" s="27">
        <v>0</v>
      </c>
      <c r="W45" s="24">
        <v>0</v>
      </c>
      <c r="X45" s="32">
        <v>204</v>
      </c>
      <c r="Y45" s="33">
        <v>0</v>
      </c>
      <c r="Z45" s="27">
        <v>0</v>
      </c>
      <c r="AA45" s="56">
        <f t="shared" si="38"/>
        <v>0</v>
      </c>
      <c r="AB45" s="56">
        <f t="shared" si="38"/>
        <v>0.17241379310344829</v>
      </c>
      <c r="AC45" s="56">
        <f t="shared" si="38"/>
        <v>0</v>
      </c>
      <c r="AD45" s="56" t="s">
        <v>7</v>
      </c>
      <c r="AG45" t="s">
        <v>163</v>
      </c>
    </row>
    <row r="46" spans="1:33" ht="18.75" x14ac:dyDescent="0.3">
      <c r="A46" s="139"/>
      <c r="B46" s="35" t="s">
        <v>143</v>
      </c>
      <c r="C46" s="58">
        <f>SUM(C45)</f>
        <v>0</v>
      </c>
      <c r="D46" s="58">
        <f t="shared" ref="D46:V46" si="42">SUM(D45)</f>
        <v>243</v>
      </c>
      <c r="E46" s="58">
        <f t="shared" si="42"/>
        <v>0</v>
      </c>
      <c r="F46" s="58">
        <f t="shared" si="42"/>
        <v>0</v>
      </c>
      <c r="G46" s="58">
        <f t="shared" si="42"/>
        <v>0</v>
      </c>
      <c r="H46" s="58">
        <f t="shared" si="42"/>
        <v>176</v>
      </c>
      <c r="I46" s="58">
        <f t="shared" si="42"/>
        <v>0</v>
      </c>
      <c r="J46" s="58">
        <f t="shared" si="42"/>
        <v>0</v>
      </c>
      <c r="K46" s="58">
        <f t="shared" si="42"/>
        <v>0</v>
      </c>
      <c r="L46" s="58">
        <f t="shared" si="42"/>
        <v>157</v>
      </c>
      <c r="M46" s="58">
        <f t="shared" si="42"/>
        <v>0</v>
      </c>
      <c r="N46" s="58">
        <f t="shared" si="42"/>
        <v>0</v>
      </c>
      <c r="O46" s="58">
        <f t="shared" si="42"/>
        <v>0</v>
      </c>
      <c r="P46" s="58">
        <f t="shared" si="42"/>
        <v>164</v>
      </c>
      <c r="Q46" s="58">
        <f t="shared" si="42"/>
        <v>0</v>
      </c>
      <c r="R46" s="58">
        <f t="shared" si="42"/>
        <v>0</v>
      </c>
      <c r="S46" s="58">
        <f t="shared" si="42"/>
        <v>0</v>
      </c>
      <c r="T46" s="58">
        <f t="shared" si="42"/>
        <v>174</v>
      </c>
      <c r="U46" s="58">
        <f t="shared" si="42"/>
        <v>0</v>
      </c>
      <c r="V46" s="58">
        <f t="shared" si="42"/>
        <v>0</v>
      </c>
      <c r="W46" s="58">
        <f t="shared" ref="W46" si="43">SUM(W45)</f>
        <v>0</v>
      </c>
      <c r="X46" s="58">
        <f t="shared" ref="X46:Z46" si="44">SUM(X45)</f>
        <v>204</v>
      </c>
      <c r="Y46" s="58">
        <f t="shared" si="44"/>
        <v>0</v>
      </c>
      <c r="Z46" s="58">
        <f t="shared" si="44"/>
        <v>0</v>
      </c>
      <c r="AA46" s="56">
        <f t="shared" si="38"/>
        <v>0</v>
      </c>
      <c r="AB46" s="56">
        <f t="shared" si="38"/>
        <v>0.17241379310344829</v>
      </c>
      <c r="AC46" s="56">
        <f t="shared" si="38"/>
        <v>0</v>
      </c>
      <c r="AD46" s="56" t="s">
        <v>7</v>
      </c>
    </row>
    <row r="47" spans="1:33" ht="18.75" x14ac:dyDescent="0.3">
      <c r="A47" s="119" t="s">
        <v>26</v>
      </c>
      <c r="B47" s="57" t="s">
        <v>184</v>
      </c>
      <c r="C47" s="24">
        <v>0</v>
      </c>
      <c r="D47" s="25">
        <v>0</v>
      </c>
      <c r="E47" s="33">
        <v>0</v>
      </c>
      <c r="F47" s="27">
        <v>0</v>
      </c>
      <c r="G47" s="28">
        <v>0</v>
      </c>
      <c r="H47" s="29">
        <v>0</v>
      </c>
      <c r="I47" s="30">
        <v>0</v>
      </c>
      <c r="J47" s="31">
        <v>0</v>
      </c>
      <c r="K47" s="24">
        <v>0</v>
      </c>
      <c r="L47" s="32">
        <v>0</v>
      </c>
      <c r="M47" s="33">
        <v>0</v>
      </c>
      <c r="N47" s="27">
        <v>0</v>
      </c>
      <c r="O47" s="24">
        <v>0</v>
      </c>
      <c r="P47" s="32">
        <v>2</v>
      </c>
      <c r="Q47" s="33">
        <v>0</v>
      </c>
      <c r="R47" s="27">
        <v>0</v>
      </c>
      <c r="S47" s="24">
        <v>0</v>
      </c>
      <c r="T47" s="32">
        <v>0</v>
      </c>
      <c r="U47" s="33">
        <v>0</v>
      </c>
      <c r="V47" s="27">
        <v>0</v>
      </c>
      <c r="W47" s="24">
        <v>0</v>
      </c>
      <c r="X47" s="32">
        <v>0</v>
      </c>
      <c r="Y47" s="33">
        <v>0</v>
      </c>
      <c r="Z47" s="27">
        <v>0</v>
      </c>
      <c r="AA47" s="56">
        <f t="shared" si="38"/>
        <v>0</v>
      </c>
      <c r="AB47" s="56">
        <f t="shared" si="38"/>
        <v>0</v>
      </c>
      <c r="AC47" s="56">
        <f t="shared" si="38"/>
        <v>0</v>
      </c>
      <c r="AD47" s="56" t="s">
        <v>7</v>
      </c>
    </row>
    <row r="48" spans="1:33" ht="18.75" x14ac:dyDescent="0.3">
      <c r="A48" s="120"/>
      <c r="B48" s="57" t="s">
        <v>185</v>
      </c>
      <c r="C48" s="24">
        <v>0</v>
      </c>
      <c r="D48" s="25">
        <v>0</v>
      </c>
      <c r="E48" s="33">
        <v>0</v>
      </c>
      <c r="F48" s="27">
        <v>0</v>
      </c>
      <c r="G48" s="28">
        <v>0</v>
      </c>
      <c r="H48" s="29">
        <v>0</v>
      </c>
      <c r="I48" s="30">
        <v>0</v>
      </c>
      <c r="J48" s="31">
        <v>0</v>
      </c>
      <c r="K48" s="24">
        <v>0</v>
      </c>
      <c r="L48" s="32">
        <v>0</v>
      </c>
      <c r="M48" s="33">
        <v>0</v>
      </c>
      <c r="N48" s="27">
        <v>0</v>
      </c>
      <c r="O48" s="24">
        <v>0</v>
      </c>
      <c r="P48" s="32">
        <v>10</v>
      </c>
      <c r="Q48" s="33">
        <v>0</v>
      </c>
      <c r="R48" s="27">
        <v>0</v>
      </c>
      <c r="S48" s="24">
        <v>0</v>
      </c>
      <c r="T48" s="32">
        <v>6</v>
      </c>
      <c r="U48" s="33">
        <v>0</v>
      </c>
      <c r="V48" s="27">
        <v>0</v>
      </c>
      <c r="W48" s="24">
        <v>0</v>
      </c>
      <c r="X48" s="32">
        <v>7</v>
      </c>
      <c r="Y48" s="33">
        <v>0</v>
      </c>
      <c r="Z48" s="27">
        <v>0</v>
      </c>
      <c r="AA48" s="56">
        <f t="shared" si="38"/>
        <v>0</v>
      </c>
      <c r="AB48" s="56">
        <f t="shared" si="38"/>
        <v>0.16666666666666666</v>
      </c>
      <c r="AC48" s="56">
        <f t="shared" si="38"/>
        <v>0</v>
      </c>
      <c r="AD48" s="56" t="s">
        <v>7</v>
      </c>
    </row>
    <row r="49" spans="1:30" ht="18.75" x14ac:dyDescent="0.3">
      <c r="A49" s="120"/>
      <c r="B49" s="57" t="s">
        <v>27</v>
      </c>
      <c r="C49" s="24">
        <v>48</v>
      </c>
      <c r="D49" s="25">
        <v>0</v>
      </c>
      <c r="E49" s="33">
        <v>0</v>
      </c>
      <c r="F49" s="27">
        <v>0</v>
      </c>
      <c r="G49" s="28">
        <v>30</v>
      </c>
      <c r="H49" s="29">
        <v>0</v>
      </c>
      <c r="I49" s="30">
        <v>0</v>
      </c>
      <c r="J49" s="31">
        <v>0</v>
      </c>
      <c r="K49" s="24">
        <v>97</v>
      </c>
      <c r="L49" s="32">
        <v>0</v>
      </c>
      <c r="M49" s="33">
        <v>0</v>
      </c>
      <c r="N49" s="27">
        <v>0</v>
      </c>
      <c r="O49" s="59">
        <v>180</v>
      </c>
      <c r="P49" s="32">
        <v>0</v>
      </c>
      <c r="Q49" s="33">
        <v>0</v>
      </c>
      <c r="R49" s="27">
        <v>0</v>
      </c>
      <c r="S49" s="59">
        <v>211</v>
      </c>
      <c r="T49" s="32">
        <v>0</v>
      </c>
      <c r="U49" s="33">
        <v>0</v>
      </c>
      <c r="V49" s="27">
        <v>0</v>
      </c>
      <c r="W49" s="59">
        <v>317</v>
      </c>
      <c r="X49" s="32">
        <v>0</v>
      </c>
      <c r="Y49" s="33">
        <v>0</v>
      </c>
      <c r="Z49" s="27">
        <v>0</v>
      </c>
      <c r="AA49" s="56">
        <f t="shared" si="38"/>
        <v>0.50236966824644547</v>
      </c>
      <c r="AB49" s="56">
        <f t="shared" si="38"/>
        <v>0</v>
      </c>
      <c r="AC49" s="56">
        <f t="shared" si="38"/>
        <v>0</v>
      </c>
      <c r="AD49" s="56" t="s">
        <v>7</v>
      </c>
    </row>
    <row r="50" spans="1:30" ht="18.75" x14ac:dyDescent="0.3">
      <c r="A50" s="120"/>
      <c r="B50" s="57" t="s">
        <v>28</v>
      </c>
      <c r="C50" s="24">
        <v>0</v>
      </c>
      <c r="D50" s="25">
        <v>35</v>
      </c>
      <c r="E50" s="33">
        <v>0</v>
      </c>
      <c r="F50" s="27">
        <v>0</v>
      </c>
      <c r="G50" s="28">
        <v>0</v>
      </c>
      <c r="H50" s="29">
        <v>21</v>
      </c>
      <c r="I50" s="30">
        <v>0</v>
      </c>
      <c r="J50" s="31">
        <v>0</v>
      </c>
      <c r="K50" s="24">
        <v>0</v>
      </c>
      <c r="L50" s="32">
        <v>31</v>
      </c>
      <c r="M50" s="33">
        <v>0</v>
      </c>
      <c r="N50" s="27">
        <v>0</v>
      </c>
      <c r="O50" s="59">
        <v>0</v>
      </c>
      <c r="P50" s="32">
        <v>22</v>
      </c>
      <c r="Q50" s="33">
        <v>0</v>
      </c>
      <c r="R50" s="27">
        <v>0</v>
      </c>
      <c r="S50" s="59">
        <v>0</v>
      </c>
      <c r="T50" s="32">
        <v>39</v>
      </c>
      <c r="U50" s="33">
        <v>0</v>
      </c>
      <c r="V50" s="27">
        <v>0</v>
      </c>
      <c r="W50" s="59">
        <v>0</v>
      </c>
      <c r="X50" s="32">
        <v>44</v>
      </c>
      <c r="Y50" s="33">
        <v>0</v>
      </c>
      <c r="Z50" s="27">
        <v>0</v>
      </c>
      <c r="AA50" s="56">
        <f t="shared" si="38"/>
        <v>0</v>
      </c>
      <c r="AB50" s="56">
        <f t="shared" si="38"/>
        <v>0.12820512820512819</v>
      </c>
      <c r="AC50" s="56">
        <f t="shared" si="38"/>
        <v>0</v>
      </c>
      <c r="AD50" s="56" t="s">
        <v>7</v>
      </c>
    </row>
    <row r="51" spans="1:30" ht="18.75" x14ac:dyDescent="0.3">
      <c r="A51" s="120"/>
      <c r="B51" s="57" t="s">
        <v>29</v>
      </c>
      <c r="C51" s="24">
        <v>0</v>
      </c>
      <c r="D51" s="25">
        <v>26</v>
      </c>
      <c r="E51" s="33">
        <v>0</v>
      </c>
      <c r="F51" s="27">
        <v>0</v>
      </c>
      <c r="G51" s="28">
        <v>0</v>
      </c>
      <c r="H51" s="29">
        <v>24</v>
      </c>
      <c r="I51" s="30">
        <v>0</v>
      </c>
      <c r="J51" s="31">
        <v>0</v>
      </c>
      <c r="K51" s="24">
        <v>0</v>
      </c>
      <c r="L51" s="32">
        <v>37</v>
      </c>
      <c r="M51" s="33">
        <v>0</v>
      </c>
      <c r="N51" s="27">
        <v>0</v>
      </c>
      <c r="O51" s="59">
        <v>0</v>
      </c>
      <c r="P51" s="32">
        <v>51</v>
      </c>
      <c r="Q51" s="33">
        <v>0</v>
      </c>
      <c r="R51" s="27">
        <v>0</v>
      </c>
      <c r="S51" s="59">
        <v>0</v>
      </c>
      <c r="T51" s="32">
        <v>0</v>
      </c>
      <c r="U51" s="33">
        <v>0</v>
      </c>
      <c r="V51" s="27">
        <v>0</v>
      </c>
      <c r="W51" s="59">
        <v>0</v>
      </c>
      <c r="X51" s="32">
        <v>0</v>
      </c>
      <c r="Y51" s="33">
        <v>0</v>
      </c>
      <c r="Z51" s="27">
        <v>0</v>
      </c>
      <c r="AA51" s="56">
        <f t="shared" si="38"/>
        <v>0</v>
      </c>
      <c r="AB51" s="56">
        <f t="shared" si="38"/>
        <v>0</v>
      </c>
      <c r="AC51" s="56">
        <f t="shared" si="38"/>
        <v>0</v>
      </c>
      <c r="AD51" s="56" t="s">
        <v>7</v>
      </c>
    </row>
    <row r="52" spans="1:30" ht="18.75" x14ac:dyDescent="0.3">
      <c r="A52" s="120"/>
      <c r="B52" s="57" t="s">
        <v>30</v>
      </c>
      <c r="C52" s="24">
        <v>0</v>
      </c>
      <c r="D52" s="25">
        <v>44</v>
      </c>
      <c r="E52" s="33">
        <v>0</v>
      </c>
      <c r="F52" s="27">
        <v>0</v>
      </c>
      <c r="G52" s="28">
        <v>0</v>
      </c>
      <c r="H52" s="29">
        <v>48</v>
      </c>
      <c r="I52" s="30">
        <v>0</v>
      </c>
      <c r="J52" s="31">
        <v>0</v>
      </c>
      <c r="K52" s="24">
        <v>0</v>
      </c>
      <c r="L52" s="32">
        <v>48</v>
      </c>
      <c r="M52" s="33">
        <v>0</v>
      </c>
      <c r="N52" s="27">
        <v>0</v>
      </c>
      <c r="O52" s="59">
        <v>0</v>
      </c>
      <c r="P52" s="32">
        <v>58</v>
      </c>
      <c r="Q52" s="33">
        <v>0</v>
      </c>
      <c r="R52" s="27">
        <v>0</v>
      </c>
      <c r="S52" s="59">
        <v>0</v>
      </c>
      <c r="T52" s="32">
        <v>62</v>
      </c>
      <c r="U52" s="33">
        <v>0</v>
      </c>
      <c r="V52" s="27">
        <v>0</v>
      </c>
      <c r="W52" s="59">
        <v>0</v>
      </c>
      <c r="X52" s="32">
        <v>70</v>
      </c>
      <c r="Y52" s="33">
        <v>0</v>
      </c>
      <c r="Z52" s="27">
        <v>0</v>
      </c>
      <c r="AA52" s="56">
        <f t="shared" si="38"/>
        <v>0</v>
      </c>
      <c r="AB52" s="56">
        <f t="shared" si="38"/>
        <v>0.12903225806451613</v>
      </c>
      <c r="AC52" s="56">
        <f t="shared" si="38"/>
        <v>0</v>
      </c>
      <c r="AD52" s="56" t="s">
        <v>7</v>
      </c>
    </row>
    <row r="53" spans="1:30" ht="18.75" x14ac:dyDescent="0.3">
      <c r="A53" s="120"/>
      <c r="B53" s="57" t="s">
        <v>31</v>
      </c>
      <c r="C53" s="24">
        <v>0</v>
      </c>
      <c r="D53" s="25">
        <v>191</v>
      </c>
      <c r="E53" s="33">
        <v>0</v>
      </c>
      <c r="F53" s="27">
        <v>0</v>
      </c>
      <c r="G53" s="28">
        <v>0</v>
      </c>
      <c r="H53" s="29">
        <v>138</v>
      </c>
      <c r="I53" s="30">
        <v>0</v>
      </c>
      <c r="J53" s="31">
        <v>0</v>
      </c>
      <c r="K53" s="24">
        <v>0</v>
      </c>
      <c r="L53" s="32">
        <v>131</v>
      </c>
      <c r="M53" s="33">
        <v>0</v>
      </c>
      <c r="N53" s="27">
        <v>0</v>
      </c>
      <c r="O53" s="59">
        <v>0</v>
      </c>
      <c r="P53" s="32">
        <v>109</v>
      </c>
      <c r="Q53" s="33">
        <v>0</v>
      </c>
      <c r="R53" s="27">
        <v>0</v>
      </c>
      <c r="S53" s="59">
        <v>0</v>
      </c>
      <c r="T53" s="32">
        <v>74</v>
      </c>
      <c r="U53" s="33">
        <v>0</v>
      </c>
      <c r="V53" s="27">
        <v>0</v>
      </c>
      <c r="W53" s="59">
        <v>0</v>
      </c>
      <c r="X53" s="32">
        <v>150</v>
      </c>
      <c r="Y53" s="33">
        <v>0</v>
      </c>
      <c r="Z53" s="27">
        <v>0</v>
      </c>
      <c r="AA53" s="56">
        <f t="shared" si="38"/>
        <v>0</v>
      </c>
      <c r="AB53" s="56">
        <f t="shared" si="38"/>
        <v>1.027027027027027</v>
      </c>
      <c r="AC53" s="56">
        <f t="shared" si="38"/>
        <v>0</v>
      </c>
      <c r="AD53" s="56" t="s">
        <v>7</v>
      </c>
    </row>
    <row r="54" spans="1:30" ht="18.75" x14ac:dyDescent="0.3">
      <c r="A54" s="121"/>
      <c r="B54" s="35" t="s">
        <v>143</v>
      </c>
      <c r="C54" s="58">
        <f>SUM(C47:C53)</f>
        <v>48</v>
      </c>
      <c r="D54" s="58">
        <f t="shared" ref="D54:V54" si="45">SUM(D47:D53)</f>
        <v>296</v>
      </c>
      <c r="E54" s="58">
        <f t="shared" si="45"/>
        <v>0</v>
      </c>
      <c r="F54" s="58">
        <f t="shared" si="45"/>
        <v>0</v>
      </c>
      <c r="G54" s="58">
        <f t="shared" si="45"/>
        <v>30</v>
      </c>
      <c r="H54" s="58">
        <f t="shared" si="45"/>
        <v>231</v>
      </c>
      <c r="I54" s="58">
        <f t="shared" si="45"/>
        <v>0</v>
      </c>
      <c r="J54" s="58">
        <f t="shared" si="45"/>
        <v>0</v>
      </c>
      <c r="K54" s="58">
        <f t="shared" si="45"/>
        <v>97</v>
      </c>
      <c r="L54" s="58">
        <f t="shared" si="45"/>
        <v>247</v>
      </c>
      <c r="M54" s="58">
        <f t="shared" si="45"/>
        <v>0</v>
      </c>
      <c r="N54" s="58">
        <f t="shared" si="45"/>
        <v>0</v>
      </c>
      <c r="O54" s="58">
        <f t="shared" si="45"/>
        <v>180</v>
      </c>
      <c r="P54" s="58">
        <f t="shared" si="45"/>
        <v>252</v>
      </c>
      <c r="Q54" s="58">
        <f t="shared" si="45"/>
        <v>0</v>
      </c>
      <c r="R54" s="58">
        <f t="shared" si="45"/>
        <v>0</v>
      </c>
      <c r="S54" s="58">
        <f t="shared" si="45"/>
        <v>211</v>
      </c>
      <c r="T54" s="58">
        <f t="shared" si="45"/>
        <v>181</v>
      </c>
      <c r="U54" s="58">
        <f t="shared" si="45"/>
        <v>0</v>
      </c>
      <c r="V54" s="58">
        <f t="shared" si="45"/>
        <v>0</v>
      </c>
      <c r="W54" s="58">
        <f t="shared" ref="W54" si="46">SUM(W47:W53)</f>
        <v>317</v>
      </c>
      <c r="X54" s="58">
        <f t="shared" ref="X54:Z54" si="47">SUM(X47:X53)</f>
        <v>271</v>
      </c>
      <c r="Y54" s="58">
        <f t="shared" si="47"/>
        <v>0</v>
      </c>
      <c r="Z54" s="58">
        <f t="shared" si="47"/>
        <v>0</v>
      </c>
      <c r="AA54" s="56">
        <f t="shared" si="38"/>
        <v>0.50236966824644547</v>
      </c>
      <c r="AB54" s="56">
        <f t="shared" si="38"/>
        <v>0.49723756906077349</v>
      </c>
      <c r="AC54" s="56">
        <f t="shared" si="38"/>
        <v>0</v>
      </c>
      <c r="AD54" s="56" t="s">
        <v>7</v>
      </c>
    </row>
    <row r="55" spans="1:30" ht="18.75" x14ac:dyDescent="0.3">
      <c r="A55" s="119" t="s">
        <v>32</v>
      </c>
      <c r="B55" s="57" t="s">
        <v>33</v>
      </c>
      <c r="C55" s="24">
        <v>0</v>
      </c>
      <c r="D55" s="25">
        <v>124</v>
      </c>
      <c r="E55" s="33">
        <v>0</v>
      </c>
      <c r="F55" s="27">
        <v>0</v>
      </c>
      <c r="G55" s="28">
        <v>0</v>
      </c>
      <c r="H55" s="29">
        <v>14</v>
      </c>
      <c r="I55" s="30">
        <v>0</v>
      </c>
      <c r="J55" s="31">
        <v>0</v>
      </c>
      <c r="K55" s="24">
        <v>0</v>
      </c>
      <c r="L55" s="32">
        <v>2</v>
      </c>
      <c r="M55" s="33">
        <v>0</v>
      </c>
      <c r="N55" s="27">
        <v>0</v>
      </c>
      <c r="O55" s="59">
        <v>0</v>
      </c>
      <c r="P55" s="32">
        <v>1</v>
      </c>
      <c r="Q55" s="33">
        <v>0</v>
      </c>
      <c r="R55" s="27">
        <v>0</v>
      </c>
      <c r="S55" s="59">
        <v>0</v>
      </c>
      <c r="T55" s="32">
        <v>0</v>
      </c>
      <c r="U55" s="33">
        <v>0</v>
      </c>
      <c r="V55" s="27">
        <v>0</v>
      </c>
      <c r="W55" s="59">
        <v>0</v>
      </c>
      <c r="X55" s="32">
        <v>0</v>
      </c>
      <c r="Y55" s="33">
        <v>0</v>
      </c>
      <c r="Z55" s="27">
        <v>0</v>
      </c>
      <c r="AA55" s="56">
        <f t="shared" si="38"/>
        <v>0</v>
      </c>
      <c r="AB55" s="56">
        <f t="shared" si="38"/>
        <v>0</v>
      </c>
      <c r="AC55" s="56">
        <f t="shared" si="38"/>
        <v>0</v>
      </c>
      <c r="AD55" s="56" t="s">
        <v>7</v>
      </c>
    </row>
    <row r="56" spans="1:30" ht="18.75" x14ac:dyDescent="0.3">
      <c r="A56" s="120"/>
      <c r="B56" s="57" t="s">
        <v>34</v>
      </c>
      <c r="C56" s="24">
        <v>0</v>
      </c>
      <c r="D56" s="25">
        <v>38</v>
      </c>
      <c r="E56" s="33">
        <v>62</v>
      </c>
      <c r="F56" s="27">
        <v>0</v>
      </c>
      <c r="G56" s="28">
        <v>0</v>
      </c>
      <c r="H56" s="29">
        <v>78</v>
      </c>
      <c r="I56" s="30">
        <v>53</v>
      </c>
      <c r="J56" s="31">
        <v>0</v>
      </c>
      <c r="K56" s="24">
        <v>0</v>
      </c>
      <c r="L56" s="32">
        <v>137</v>
      </c>
      <c r="M56" s="33">
        <v>61</v>
      </c>
      <c r="N56" s="27">
        <v>0</v>
      </c>
      <c r="O56" s="59">
        <v>0</v>
      </c>
      <c r="P56" s="32">
        <v>141</v>
      </c>
      <c r="Q56" s="33">
        <v>55</v>
      </c>
      <c r="R56" s="27">
        <v>0</v>
      </c>
      <c r="S56" s="59">
        <v>0</v>
      </c>
      <c r="T56" s="32">
        <v>127</v>
      </c>
      <c r="U56" s="33">
        <v>70</v>
      </c>
      <c r="V56" s="27">
        <v>0</v>
      </c>
      <c r="W56" s="59">
        <v>0</v>
      </c>
      <c r="X56" s="32">
        <v>215</v>
      </c>
      <c r="Y56" s="33">
        <v>84</v>
      </c>
      <c r="Z56" s="27">
        <v>0</v>
      </c>
      <c r="AA56" s="56">
        <f t="shared" si="38"/>
        <v>0</v>
      </c>
      <c r="AB56" s="56">
        <f t="shared" si="38"/>
        <v>0.69291338582677164</v>
      </c>
      <c r="AC56" s="56">
        <f t="shared" si="38"/>
        <v>0.2</v>
      </c>
      <c r="AD56" s="56" t="s">
        <v>7</v>
      </c>
    </row>
    <row r="57" spans="1:30" ht="18.75" x14ac:dyDescent="0.3">
      <c r="A57" s="120"/>
      <c r="B57" s="57" t="s">
        <v>186</v>
      </c>
      <c r="C57" s="24">
        <v>0</v>
      </c>
      <c r="D57" s="25">
        <v>0</v>
      </c>
      <c r="E57" s="33">
        <v>0</v>
      </c>
      <c r="F57" s="27">
        <v>0</v>
      </c>
      <c r="G57" s="28">
        <v>0</v>
      </c>
      <c r="H57" s="29">
        <v>4</v>
      </c>
      <c r="I57" s="30">
        <v>0</v>
      </c>
      <c r="J57" s="31">
        <v>0</v>
      </c>
      <c r="K57" s="24">
        <v>0</v>
      </c>
      <c r="L57" s="32">
        <v>10</v>
      </c>
      <c r="M57" s="33">
        <v>0</v>
      </c>
      <c r="N57" s="27">
        <v>0</v>
      </c>
      <c r="O57" s="59">
        <v>0</v>
      </c>
      <c r="P57" s="32">
        <v>36</v>
      </c>
      <c r="Q57" s="33">
        <v>0</v>
      </c>
      <c r="R57" s="27">
        <v>0</v>
      </c>
      <c r="S57" s="59">
        <v>0</v>
      </c>
      <c r="T57" s="32">
        <v>6</v>
      </c>
      <c r="U57" s="33">
        <v>0</v>
      </c>
      <c r="V57" s="27">
        <v>0</v>
      </c>
      <c r="W57" s="59">
        <v>0</v>
      </c>
      <c r="X57" s="32">
        <v>36</v>
      </c>
      <c r="Y57" s="33">
        <v>0</v>
      </c>
      <c r="Z57" s="27">
        <v>0</v>
      </c>
      <c r="AA57" s="56">
        <f t="shared" si="38"/>
        <v>0</v>
      </c>
      <c r="AB57" s="56">
        <f t="shared" si="38"/>
        <v>5</v>
      </c>
      <c r="AC57" s="56">
        <f t="shared" si="38"/>
        <v>0</v>
      </c>
      <c r="AD57" s="56" t="s">
        <v>7</v>
      </c>
    </row>
    <row r="58" spans="1:30" ht="18.75" x14ac:dyDescent="0.3">
      <c r="A58" s="120"/>
      <c r="B58" s="57" t="s">
        <v>187</v>
      </c>
      <c r="C58" s="24">
        <v>0</v>
      </c>
      <c r="D58" s="25">
        <v>0</v>
      </c>
      <c r="E58" s="33">
        <v>0</v>
      </c>
      <c r="F58" s="27">
        <v>0</v>
      </c>
      <c r="G58" s="28">
        <v>0</v>
      </c>
      <c r="H58" s="29">
        <v>0</v>
      </c>
      <c r="I58" s="30">
        <v>0</v>
      </c>
      <c r="J58" s="31">
        <v>0</v>
      </c>
      <c r="K58" s="24">
        <v>0</v>
      </c>
      <c r="L58" s="32">
        <v>0</v>
      </c>
      <c r="M58" s="33">
        <v>0</v>
      </c>
      <c r="N58" s="27">
        <v>0</v>
      </c>
      <c r="O58" s="59">
        <v>0</v>
      </c>
      <c r="P58" s="32">
        <v>2</v>
      </c>
      <c r="Q58" s="33">
        <v>0</v>
      </c>
      <c r="R58" s="27">
        <v>0</v>
      </c>
      <c r="S58" s="59">
        <v>0</v>
      </c>
      <c r="T58" s="32">
        <v>0</v>
      </c>
      <c r="U58" s="33">
        <v>0</v>
      </c>
      <c r="V58" s="27">
        <v>0</v>
      </c>
      <c r="W58" s="59">
        <v>0</v>
      </c>
      <c r="X58" s="32">
        <v>0</v>
      </c>
      <c r="Y58" s="33">
        <v>0</v>
      </c>
      <c r="Z58" s="27">
        <v>0</v>
      </c>
      <c r="AA58" s="56">
        <f t="shared" si="38"/>
        <v>0</v>
      </c>
      <c r="AB58" s="56">
        <f t="shared" si="38"/>
        <v>0</v>
      </c>
      <c r="AC58" s="56">
        <f t="shared" si="38"/>
        <v>0</v>
      </c>
      <c r="AD58" s="56" t="s">
        <v>7</v>
      </c>
    </row>
    <row r="59" spans="1:30" ht="18.75" x14ac:dyDescent="0.3">
      <c r="A59" s="120"/>
      <c r="B59" s="57" t="s">
        <v>165</v>
      </c>
      <c r="C59" s="24">
        <v>0</v>
      </c>
      <c r="D59" s="25">
        <v>0</v>
      </c>
      <c r="E59" s="33">
        <v>0</v>
      </c>
      <c r="F59" s="27">
        <v>0</v>
      </c>
      <c r="G59" s="28">
        <v>0</v>
      </c>
      <c r="H59" s="29">
        <v>0</v>
      </c>
      <c r="I59" s="30">
        <v>0</v>
      </c>
      <c r="J59" s="31">
        <v>0</v>
      </c>
      <c r="K59" s="24">
        <v>0</v>
      </c>
      <c r="L59" s="32">
        <v>0</v>
      </c>
      <c r="M59" s="33">
        <v>0</v>
      </c>
      <c r="N59" s="27">
        <v>0</v>
      </c>
      <c r="O59" s="59">
        <v>1</v>
      </c>
      <c r="P59" s="32">
        <v>0</v>
      </c>
      <c r="Q59" s="33">
        <v>0</v>
      </c>
      <c r="R59" s="27">
        <v>0</v>
      </c>
      <c r="S59" s="59">
        <v>0</v>
      </c>
      <c r="T59" s="32">
        <v>0</v>
      </c>
      <c r="U59" s="33">
        <v>0</v>
      </c>
      <c r="V59" s="27">
        <v>0</v>
      </c>
      <c r="W59" s="59">
        <v>9</v>
      </c>
      <c r="X59" s="32">
        <v>0</v>
      </c>
      <c r="Y59" s="33">
        <v>0</v>
      </c>
      <c r="Z59" s="27">
        <v>0</v>
      </c>
      <c r="AA59" s="56">
        <f t="shared" si="38"/>
        <v>0</v>
      </c>
      <c r="AB59" s="56">
        <f t="shared" si="38"/>
        <v>0</v>
      </c>
      <c r="AC59" s="56">
        <f t="shared" si="38"/>
        <v>0</v>
      </c>
      <c r="AD59" s="56" t="s">
        <v>7</v>
      </c>
    </row>
    <row r="60" spans="1:30" ht="18.75" x14ac:dyDescent="0.3">
      <c r="A60" s="120"/>
      <c r="B60" s="57" t="s">
        <v>188</v>
      </c>
      <c r="C60" s="24">
        <v>3</v>
      </c>
      <c r="D60" s="32">
        <v>24</v>
      </c>
      <c r="E60" s="33">
        <v>0</v>
      </c>
      <c r="F60" s="27">
        <v>0</v>
      </c>
      <c r="G60" s="28">
        <v>0</v>
      </c>
      <c r="H60" s="29">
        <v>48</v>
      </c>
      <c r="I60" s="30">
        <v>0</v>
      </c>
      <c r="J60" s="31">
        <v>0</v>
      </c>
      <c r="K60" s="24">
        <v>0</v>
      </c>
      <c r="L60" s="32">
        <v>32</v>
      </c>
      <c r="M60" s="33">
        <v>0</v>
      </c>
      <c r="N60" s="27">
        <v>0</v>
      </c>
      <c r="O60" s="59">
        <v>0</v>
      </c>
      <c r="P60" s="32">
        <v>14</v>
      </c>
      <c r="Q60" s="33">
        <v>0</v>
      </c>
      <c r="R60" s="27">
        <v>0</v>
      </c>
      <c r="S60" s="59">
        <v>9</v>
      </c>
      <c r="T60" s="32">
        <v>1</v>
      </c>
      <c r="U60" s="33">
        <v>0</v>
      </c>
      <c r="V60" s="27">
        <v>0</v>
      </c>
      <c r="W60" s="59">
        <v>0</v>
      </c>
      <c r="X60" s="32">
        <v>0</v>
      </c>
      <c r="Y60" s="33">
        <v>0</v>
      </c>
      <c r="Z60" s="27">
        <v>0</v>
      </c>
      <c r="AA60" s="56">
        <f t="shared" si="38"/>
        <v>-1</v>
      </c>
      <c r="AB60" s="56">
        <f t="shared" si="38"/>
        <v>-1</v>
      </c>
      <c r="AC60" s="56">
        <f t="shared" si="38"/>
        <v>0</v>
      </c>
      <c r="AD60" s="56" t="s">
        <v>7</v>
      </c>
    </row>
    <row r="61" spans="1:30" ht="18.75" x14ac:dyDescent="0.3">
      <c r="A61" s="121"/>
      <c r="B61" s="35" t="s">
        <v>143</v>
      </c>
      <c r="C61" s="58">
        <f t="shared" ref="C61:V61" si="48">SUM(C55:C60)</f>
        <v>3</v>
      </c>
      <c r="D61" s="58">
        <f t="shared" si="48"/>
        <v>186</v>
      </c>
      <c r="E61" s="58">
        <f t="shared" si="48"/>
        <v>62</v>
      </c>
      <c r="F61" s="58">
        <f t="shared" si="48"/>
        <v>0</v>
      </c>
      <c r="G61" s="58">
        <f t="shared" si="48"/>
        <v>0</v>
      </c>
      <c r="H61" s="58">
        <f t="shared" si="48"/>
        <v>144</v>
      </c>
      <c r="I61" s="58">
        <f t="shared" si="48"/>
        <v>53</v>
      </c>
      <c r="J61" s="58">
        <f t="shared" si="48"/>
        <v>0</v>
      </c>
      <c r="K61" s="58">
        <f t="shared" si="48"/>
        <v>0</v>
      </c>
      <c r="L61" s="58">
        <f t="shared" si="48"/>
        <v>181</v>
      </c>
      <c r="M61" s="58">
        <f t="shared" si="48"/>
        <v>61</v>
      </c>
      <c r="N61" s="58">
        <f t="shared" si="48"/>
        <v>0</v>
      </c>
      <c r="O61" s="58">
        <f t="shared" si="48"/>
        <v>1</v>
      </c>
      <c r="P61" s="58">
        <f t="shared" si="48"/>
        <v>194</v>
      </c>
      <c r="Q61" s="58">
        <f t="shared" si="48"/>
        <v>55</v>
      </c>
      <c r="R61" s="58">
        <f t="shared" si="48"/>
        <v>0</v>
      </c>
      <c r="S61" s="58">
        <f t="shared" si="48"/>
        <v>9</v>
      </c>
      <c r="T61" s="58">
        <f t="shared" si="48"/>
        <v>134</v>
      </c>
      <c r="U61" s="58">
        <f t="shared" si="48"/>
        <v>70</v>
      </c>
      <c r="V61" s="58">
        <f t="shared" si="48"/>
        <v>0</v>
      </c>
      <c r="W61" s="58">
        <f t="shared" ref="W61" si="49">SUM(W55:W60)</f>
        <v>9</v>
      </c>
      <c r="X61" s="58">
        <f t="shared" ref="X61:Z61" si="50">SUM(X55:X60)</f>
        <v>251</v>
      </c>
      <c r="Y61" s="58">
        <f t="shared" si="50"/>
        <v>84</v>
      </c>
      <c r="Z61" s="58">
        <f t="shared" si="50"/>
        <v>0</v>
      </c>
      <c r="AA61" s="56">
        <f t="shared" si="38"/>
        <v>0</v>
      </c>
      <c r="AB61" s="56">
        <f t="shared" si="38"/>
        <v>0.87313432835820892</v>
      </c>
      <c r="AC61" s="56">
        <f t="shared" si="38"/>
        <v>0.2</v>
      </c>
      <c r="AD61" s="56" t="s">
        <v>7</v>
      </c>
    </row>
    <row r="62" spans="1:30" ht="18.75" x14ac:dyDescent="0.3">
      <c r="A62" s="119" t="s">
        <v>35</v>
      </c>
      <c r="B62" s="57" t="s">
        <v>36</v>
      </c>
      <c r="C62" s="24">
        <v>0</v>
      </c>
      <c r="D62" s="25">
        <v>59</v>
      </c>
      <c r="E62" s="33">
        <v>92</v>
      </c>
      <c r="F62" s="27">
        <v>0</v>
      </c>
      <c r="G62" s="28">
        <v>0</v>
      </c>
      <c r="H62" s="29">
        <v>40</v>
      </c>
      <c r="I62" s="30">
        <v>82</v>
      </c>
      <c r="J62" s="31">
        <v>0</v>
      </c>
      <c r="K62" s="24">
        <v>0</v>
      </c>
      <c r="L62" s="32">
        <v>53</v>
      </c>
      <c r="M62" s="33">
        <v>107</v>
      </c>
      <c r="N62" s="27">
        <v>0</v>
      </c>
      <c r="O62" s="59">
        <v>0</v>
      </c>
      <c r="P62" s="32">
        <v>51</v>
      </c>
      <c r="Q62" s="33">
        <v>132</v>
      </c>
      <c r="R62" s="27">
        <v>0</v>
      </c>
      <c r="S62" s="59">
        <v>0</v>
      </c>
      <c r="T62" s="32">
        <v>37</v>
      </c>
      <c r="U62" s="33">
        <v>154</v>
      </c>
      <c r="V62" s="27">
        <v>0</v>
      </c>
      <c r="W62" s="59">
        <v>0</v>
      </c>
      <c r="X62" s="32">
        <v>80</v>
      </c>
      <c r="Y62" s="33">
        <v>191</v>
      </c>
      <c r="Z62" s="27">
        <v>0</v>
      </c>
      <c r="AA62" s="56">
        <f t="shared" si="38"/>
        <v>0</v>
      </c>
      <c r="AB62" s="56">
        <f t="shared" si="38"/>
        <v>1.1621621621621621</v>
      </c>
      <c r="AC62" s="56">
        <f t="shared" si="38"/>
        <v>0.24025974025974026</v>
      </c>
      <c r="AD62" s="56" t="s">
        <v>7</v>
      </c>
    </row>
    <row r="63" spans="1:30" ht="18.75" x14ac:dyDescent="0.3">
      <c r="A63" s="120"/>
      <c r="B63" s="57" t="s">
        <v>166</v>
      </c>
      <c r="C63" s="24">
        <v>0</v>
      </c>
      <c r="D63" s="25">
        <v>5</v>
      </c>
      <c r="E63" s="33">
        <v>0</v>
      </c>
      <c r="F63" s="27">
        <v>0</v>
      </c>
      <c r="G63" s="28">
        <v>0</v>
      </c>
      <c r="H63" s="29">
        <v>4</v>
      </c>
      <c r="I63" s="30">
        <v>0</v>
      </c>
      <c r="J63" s="31">
        <v>0</v>
      </c>
      <c r="K63" s="24">
        <v>3</v>
      </c>
      <c r="L63" s="32">
        <v>0</v>
      </c>
      <c r="M63" s="33">
        <v>0</v>
      </c>
      <c r="N63" s="27">
        <v>0</v>
      </c>
      <c r="O63" s="59">
        <v>2</v>
      </c>
      <c r="P63" s="32">
        <v>0</v>
      </c>
      <c r="Q63" s="33">
        <v>0</v>
      </c>
      <c r="R63" s="27">
        <v>0</v>
      </c>
      <c r="S63" s="59">
        <v>0</v>
      </c>
      <c r="T63" s="32">
        <v>0</v>
      </c>
      <c r="U63" s="33">
        <v>0</v>
      </c>
      <c r="V63" s="27">
        <v>0</v>
      </c>
      <c r="W63" s="59">
        <v>2</v>
      </c>
      <c r="X63" s="32">
        <v>0</v>
      </c>
      <c r="Y63" s="33">
        <v>0</v>
      </c>
      <c r="Z63" s="27">
        <v>0</v>
      </c>
      <c r="AA63" s="56">
        <f t="shared" si="38"/>
        <v>0</v>
      </c>
      <c r="AB63" s="56">
        <f t="shared" si="38"/>
        <v>0</v>
      </c>
      <c r="AC63" s="56">
        <f t="shared" si="38"/>
        <v>0</v>
      </c>
      <c r="AD63" s="56" t="s">
        <v>7</v>
      </c>
    </row>
    <row r="64" spans="1:30" ht="18.75" x14ac:dyDescent="0.3">
      <c r="A64" s="120"/>
      <c r="B64" s="57" t="s">
        <v>167</v>
      </c>
      <c r="C64" s="24">
        <v>0</v>
      </c>
      <c r="D64" s="25">
        <v>0</v>
      </c>
      <c r="E64" s="33">
        <v>0</v>
      </c>
      <c r="F64" s="27">
        <v>0</v>
      </c>
      <c r="G64" s="28">
        <v>0</v>
      </c>
      <c r="H64" s="29">
        <v>0</v>
      </c>
      <c r="I64" s="30">
        <v>0</v>
      </c>
      <c r="J64" s="31">
        <v>0</v>
      </c>
      <c r="K64" s="24">
        <v>0</v>
      </c>
      <c r="L64" s="32">
        <v>0</v>
      </c>
      <c r="M64" s="33">
        <v>0</v>
      </c>
      <c r="N64" s="27">
        <v>0</v>
      </c>
      <c r="O64" s="59">
        <v>3</v>
      </c>
      <c r="P64" s="32">
        <v>0</v>
      </c>
      <c r="Q64" s="33">
        <v>0</v>
      </c>
      <c r="R64" s="27">
        <v>0</v>
      </c>
      <c r="S64" s="59">
        <v>0</v>
      </c>
      <c r="T64" s="32">
        <v>0</v>
      </c>
      <c r="U64" s="33">
        <v>0</v>
      </c>
      <c r="V64" s="27">
        <v>0</v>
      </c>
      <c r="W64" s="59">
        <v>0</v>
      </c>
      <c r="X64" s="32">
        <v>0</v>
      </c>
      <c r="Y64" s="33">
        <v>0</v>
      </c>
      <c r="Z64" s="27">
        <v>0</v>
      </c>
      <c r="AA64" s="56">
        <f t="shared" si="38"/>
        <v>0</v>
      </c>
      <c r="AB64" s="56">
        <f t="shared" si="38"/>
        <v>0</v>
      </c>
      <c r="AC64" s="56">
        <f t="shared" si="38"/>
        <v>0</v>
      </c>
      <c r="AD64" s="56" t="s">
        <v>7</v>
      </c>
    </row>
    <row r="65" spans="1:30" ht="18.75" x14ac:dyDescent="0.3">
      <c r="A65" s="120"/>
      <c r="B65" s="57" t="s">
        <v>37</v>
      </c>
      <c r="C65" s="24">
        <v>0</v>
      </c>
      <c r="D65" s="25">
        <v>66</v>
      </c>
      <c r="E65" s="33">
        <v>0</v>
      </c>
      <c r="F65" s="27">
        <v>0</v>
      </c>
      <c r="G65" s="28">
        <v>0</v>
      </c>
      <c r="H65" s="29">
        <v>65</v>
      </c>
      <c r="I65" s="30">
        <v>0</v>
      </c>
      <c r="J65" s="31">
        <v>0</v>
      </c>
      <c r="K65" s="24">
        <v>0</v>
      </c>
      <c r="L65" s="32">
        <v>44</v>
      </c>
      <c r="M65" s="33">
        <v>0</v>
      </c>
      <c r="N65" s="27">
        <v>0</v>
      </c>
      <c r="O65" s="59">
        <v>0</v>
      </c>
      <c r="P65" s="32">
        <v>47</v>
      </c>
      <c r="Q65" s="33">
        <v>0</v>
      </c>
      <c r="R65" s="27">
        <v>0</v>
      </c>
      <c r="S65" s="59">
        <v>0</v>
      </c>
      <c r="T65" s="32">
        <v>61</v>
      </c>
      <c r="U65" s="33">
        <v>0</v>
      </c>
      <c r="V65" s="27">
        <v>0</v>
      </c>
      <c r="W65" s="59">
        <v>0</v>
      </c>
      <c r="X65" s="32">
        <v>119</v>
      </c>
      <c r="Y65" s="33">
        <v>0</v>
      </c>
      <c r="Z65" s="27">
        <v>0</v>
      </c>
      <c r="AA65" s="56">
        <f t="shared" si="38"/>
        <v>0</v>
      </c>
      <c r="AB65" s="56">
        <f t="shared" si="38"/>
        <v>0.95081967213114749</v>
      </c>
      <c r="AC65" s="56">
        <f t="shared" si="38"/>
        <v>0</v>
      </c>
      <c r="AD65" s="56" t="s">
        <v>7</v>
      </c>
    </row>
    <row r="66" spans="1:30" ht="18.75" x14ac:dyDescent="0.3">
      <c r="A66" s="120"/>
      <c r="B66" s="57" t="s">
        <v>38</v>
      </c>
      <c r="C66" s="24">
        <v>0</v>
      </c>
      <c r="D66" s="25">
        <v>4</v>
      </c>
      <c r="E66" s="33">
        <v>0</v>
      </c>
      <c r="F66" s="27">
        <v>0</v>
      </c>
      <c r="G66" s="28">
        <v>0</v>
      </c>
      <c r="H66" s="29">
        <v>3</v>
      </c>
      <c r="I66" s="30">
        <v>0</v>
      </c>
      <c r="J66" s="31">
        <v>0</v>
      </c>
      <c r="K66" s="24">
        <v>0</v>
      </c>
      <c r="L66" s="32">
        <v>0</v>
      </c>
      <c r="M66" s="33">
        <v>0</v>
      </c>
      <c r="N66" s="27">
        <v>0</v>
      </c>
      <c r="O66" s="59">
        <v>0</v>
      </c>
      <c r="P66" s="32">
        <v>0</v>
      </c>
      <c r="Q66" s="33">
        <v>0</v>
      </c>
      <c r="R66" s="27">
        <v>0</v>
      </c>
      <c r="S66" s="59">
        <v>0</v>
      </c>
      <c r="T66" s="32">
        <v>0</v>
      </c>
      <c r="U66" s="33">
        <v>0</v>
      </c>
      <c r="V66" s="27">
        <v>0</v>
      </c>
      <c r="W66" s="59">
        <v>0</v>
      </c>
      <c r="X66" s="32">
        <v>0</v>
      </c>
      <c r="Y66" s="33">
        <v>0</v>
      </c>
      <c r="Z66" s="27">
        <v>0</v>
      </c>
      <c r="AA66" s="56">
        <f t="shared" si="38"/>
        <v>0</v>
      </c>
      <c r="AB66" s="56">
        <f t="shared" si="38"/>
        <v>0</v>
      </c>
      <c r="AC66" s="56">
        <f t="shared" si="38"/>
        <v>0</v>
      </c>
      <c r="AD66" s="34" t="s">
        <v>7</v>
      </c>
    </row>
    <row r="67" spans="1:30" ht="18.75" x14ac:dyDescent="0.3">
      <c r="A67" s="120"/>
      <c r="B67" s="57" t="s">
        <v>39</v>
      </c>
      <c r="C67" s="24">
        <v>1524</v>
      </c>
      <c r="D67" s="25">
        <v>0</v>
      </c>
      <c r="E67" s="33">
        <v>0</v>
      </c>
      <c r="F67" s="27">
        <v>0</v>
      </c>
      <c r="G67" s="28">
        <v>1589</v>
      </c>
      <c r="H67" s="29">
        <v>0</v>
      </c>
      <c r="I67" s="30">
        <v>0</v>
      </c>
      <c r="J67" s="31">
        <v>0</v>
      </c>
      <c r="K67" s="24">
        <v>1727</v>
      </c>
      <c r="L67" s="32">
        <v>0</v>
      </c>
      <c r="M67" s="33">
        <v>0</v>
      </c>
      <c r="N67" s="27">
        <v>0</v>
      </c>
      <c r="O67" s="59">
        <v>1723</v>
      </c>
      <c r="P67" s="32">
        <v>0</v>
      </c>
      <c r="Q67" s="33">
        <v>0</v>
      </c>
      <c r="R67" s="27">
        <v>0</v>
      </c>
      <c r="S67" s="59">
        <v>1748</v>
      </c>
      <c r="T67" s="32">
        <v>0</v>
      </c>
      <c r="U67" s="33">
        <v>0</v>
      </c>
      <c r="V67" s="27">
        <v>0</v>
      </c>
      <c r="W67" s="59">
        <v>1822</v>
      </c>
      <c r="X67" s="32">
        <v>0</v>
      </c>
      <c r="Y67" s="33">
        <v>0</v>
      </c>
      <c r="Z67" s="27">
        <v>0</v>
      </c>
      <c r="AA67" s="56">
        <f t="shared" si="38"/>
        <v>4.2334096109839819E-2</v>
      </c>
      <c r="AB67" s="56">
        <f t="shared" si="38"/>
        <v>0</v>
      </c>
      <c r="AC67" s="56">
        <f t="shared" si="38"/>
        <v>0</v>
      </c>
      <c r="AD67" s="34" t="s">
        <v>7</v>
      </c>
    </row>
    <row r="68" spans="1:30" ht="18.75" x14ac:dyDescent="0.3">
      <c r="A68" s="120"/>
      <c r="B68" s="57" t="s">
        <v>216</v>
      </c>
      <c r="C68" s="24">
        <v>0</v>
      </c>
      <c r="D68" s="25">
        <v>0</v>
      </c>
      <c r="E68" s="33">
        <v>0</v>
      </c>
      <c r="F68" s="27">
        <v>0</v>
      </c>
      <c r="G68" s="28">
        <v>0</v>
      </c>
      <c r="H68" s="29">
        <v>0</v>
      </c>
      <c r="I68" s="30">
        <v>0</v>
      </c>
      <c r="J68" s="31">
        <v>0</v>
      </c>
      <c r="K68" s="24">
        <v>0</v>
      </c>
      <c r="L68" s="32">
        <v>0</v>
      </c>
      <c r="M68" s="33">
        <v>0</v>
      </c>
      <c r="N68" s="27">
        <v>0</v>
      </c>
      <c r="O68" s="59">
        <v>0</v>
      </c>
      <c r="P68" s="32">
        <v>0</v>
      </c>
      <c r="Q68" s="33">
        <v>0</v>
      </c>
      <c r="R68" s="27">
        <v>0</v>
      </c>
      <c r="S68" s="59">
        <v>0</v>
      </c>
      <c r="T68" s="32">
        <v>0</v>
      </c>
      <c r="U68" s="33">
        <v>0</v>
      </c>
      <c r="V68" s="27">
        <v>0</v>
      </c>
      <c r="W68" s="59">
        <v>4</v>
      </c>
      <c r="X68" s="32">
        <v>0</v>
      </c>
      <c r="Y68" s="33">
        <v>0</v>
      </c>
      <c r="Z68" s="27">
        <v>0</v>
      </c>
      <c r="AA68" s="56">
        <f t="shared" si="38"/>
        <v>0</v>
      </c>
      <c r="AB68" s="56">
        <f t="shared" si="38"/>
        <v>0</v>
      </c>
      <c r="AC68" s="56">
        <f t="shared" si="38"/>
        <v>0</v>
      </c>
      <c r="AD68" s="34" t="s">
        <v>7</v>
      </c>
    </row>
    <row r="69" spans="1:30" ht="18.75" x14ac:dyDescent="0.3">
      <c r="A69" s="120"/>
      <c r="B69" s="57" t="s">
        <v>40</v>
      </c>
      <c r="C69" s="24">
        <v>0</v>
      </c>
      <c r="D69" s="25">
        <v>21</v>
      </c>
      <c r="E69" s="33">
        <v>0</v>
      </c>
      <c r="F69" s="27">
        <v>0</v>
      </c>
      <c r="G69" s="28">
        <v>0</v>
      </c>
      <c r="H69" s="29">
        <v>6</v>
      </c>
      <c r="I69" s="30">
        <v>0</v>
      </c>
      <c r="J69" s="31">
        <v>0</v>
      </c>
      <c r="K69" s="24">
        <v>0</v>
      </c>
      <c r="L69" s="32">
        <v>2</v>
      </c>
      <c r="M69" s="33">
        <v>0</v>
      </c>
      <c r="N69" s="27">
        <v>0</v>
      </c>
      <c r="O69" s="59">
        <v>0</v>
      </c>
      <c r="P69" s="32">
        <v>0</v>
      </c>
      <c r="Q69" s="33">
        <v>0</v>
      </c>
      <c r="R69" s="27">
        <v>0</v>
      </c>
      <c r="S69" s="59">
        <v>0</v>
      </c>
      <c r="T69" s="32">
        <v>0</v>
      </c>
      <c r="U69" s="33">
        <v>0</v>
      </c>
      <c r="V69" s="27">
        <v>0</v>
      </c>
      <c r="W69" s="59">
        <v>0</v>
      </c>
      <c r="X69" s="32">
        <v>0</v>
      </c>
      <c r="Y69" s="33">
        <v>0</v>
      </c>
      <c r="Z69" s="27">
        <v>0</v>
      </c>
      <c r="AA69" s="56">
        <f t="shared" si="38"/>
        <v>0</v>
      </c>
      <c r="AB69" s="56">
        <f t="shared" si="38"/>
        <v>0</v>
      </c>
      <c r="AC69" s="56">
        <f t="shared" si="38"/>
        <v>0</v>
      </c>
      <c r="AD69" s="34" t="s">
        <v>7</v>
      </c>
    </row>
    <row r="70" spans="1:30" ht="18.75" x14ac:dyDescent="0.3">
      <c r="A70" s="120"/>
      <c r="B70" s="57" t="s">
        <v>190</v>
      </c>
      <c r="C70" s="24">
        <v>0</v>
      </c>
      <c r="D70" s="25">
        <v>0</v>
      </c>
      <c r="E70" s="33">
        <v>0</v>
      </c>
      <c r="F70" s="27">
        <v>0</v>
      </c>
      <c r="G70" s="28">
        <v>0</v>
      </c>
      <c r="H70" s="29">
        <v>0</v>
      </c>
      <c r="I70" s="30">
        <v>0</v>
      </c>
      <c r="J70" s="31">
        <v>0</v>
      </c>
      <c r="K70" s="24">
        <v>0</v>
      </c>
      <c r="L70" s="32">
        <v>0</v>
      </c>
      <c r="M70" s="33">
        <v>0</v>
      </c>
      <c r="N70" s="27">
        <v>0</v>
      </c>
      <c r="O70" s="59">
        <v>0</v>
      </c>
      <c r="P70" s="32">
        <v>0</v>
      </c>
      <c r="Q70" s="33">
        <v>0</v>
      </c>
      <c r="R70" s="27">
        <v>0</v>
      </c>
      <c r="S70" s="59">
        <v>0</v>
      </c>
      <c r="T70" s="32">
        <v>37</v>
      </c>
      <c r="U70" s="33">
        <v>0</v>
      </c>
      <c r="V70" s="27">
        <v>0</v>
      </c>
      <c r="W70" s="59">
        <v>0</v>
      </c>
      <c r="X70" s="32">
        <v>43</v>
      </c>
      <c r="Y70" s="33">
        <v>0</v>
      </c>
      <c r="Z70" s="27">
        <v>0</v>
      </c>
      <c r="AA70" s="56">
        <f t="shared" si="38"/>
        <v>0</v>
      </c>
      <c r="AB70" s="56">
        <f t="shared" si="38"/>
        <v>0.16216216216216217</v>
      </c>
      <c r="AC70" s="56">
        <f t="shared" si="38"/>
        <v>0</v>
      </c>
      <c r="AD70" s="34" t="s">
        <v>7</v>
      </c>
    </row>
    <row r="71" spans="1:30" ht="18.75" x14ac:dyDescent="0.3">
      <c r="A71" s="120"/>
      <c r="B71" s="57" t="s">
        <v>41</v>
      </c>
      <c r="C71" s="24">
        <v>0</v>
      </c>
      <c r="D71" s="25">
        <v>6</v>
      </c>
      <c r="E71" s="33">
        <v>0</v>
      </c>
      <c r="F71" s="27">
        <v>0</v>
      </c>
      <c r="G71" s="28">
        <v>4</v>
      </c>
      <c r="H71" s="29">
        <v>0</v>
      </c>
      <c r="I71" s="30">
        <v>0</v>
      </c>
      <c r="J71" s="31">
        <v>0</v>
      </c>
      <c r="K71" s="24">
        <v>2</v>
      </c>
      <c r="L71" s="32">
        <v>0</v>
      </c>
      <c r="M71" s="33">
        <v>0</v>
      </c>
      <c r="N71" s="27">
        <v>0</v>
      </c>
      <c r="O71" s="59">
        <v>1</v>
      </c>
      <c r="P71" s="32">
        <v>0</v>
      </c>
      <c r="Q71" s="33">
        <v>0</v>
      </c>
      <c r="R71" s="27">
        <v>0</v>
      </c>
      <c r="S71" s="59">
        <v>0</v>
      </c>
      <c r="T71" s="32">
        <v>0</v>
      </c>
      <c r="U71" s="33">
        <v>0</v>
      </c>
      <c r="V71" s="27">
        <v>0</v>
      </c>
      <c r="W71" s="59">
        <v>0</v>
      </c>
      <c r="X71" s="32">
        <v>0</v>
      </c>
      <c r="Y71" s="33">
        <v>0</v>
      </c>
      <c r="Z71" s="27">
        <v>0</v>
      </c>
      <c r="AA71" s="56">
        <f t="shared" si="38"/>
        <v>0</v>
      </c>
      <c r="AB71" s="56">
        <f t="shared" si="38"/>
        <v>0</v>
      </c>
      <c r="AC71" s="56">
        <f t="shared" si="38"/>
        <v>0</v>
      </c>
      <c r="AD71" s="34" t="s">
        <v>7</v>
      </c>
    </row>
    <row r="72" spans="1:30" ht="18.75" x14ac:dyDescent="0.3">
      <c r="A72" s="121"/>
      <c r="B72" s="60" t="s">
        <v>143</v>
      </c>
      <c r="C72" s="61">
        <f t="shared" ref="C72:V72" si="51">SUM(C62:C71)</f>
        <v>1524</v>
      </c>
      <c r="D72" s="61">
        <f t="shared" si="51"/>
        <v>161</v>
      </c>
      <c r="E72" s="61">
        <f t="shared" si="51"/>
        <v>92</v>
      </c>
      <c r="F72" s="61">
        <f t="shared" si="51"/>
        <v>0</v>
      </c>
      <c r="G72" s="61">
        <f t="shared" si="51"/>
        <v>1593</v>
      </c>
      <c r="H72" s="61">
        <f t="shared" si="51"/>
        <v>118</v>
      </c>
      <c r="I72" s="61">
        <f t="shared" si="51"/>
        <v>82</v>
      </c>
      <c r="J72" s="61">
        <f t="shared" si="51"/>
        <v>0</v>
      </c>
      <c r="K72" s="61">
        <f t="shared" si="51"/>
        <v>1732</v>
      </c>
      <c r="L72" s="61">
        <f t="shared" si="51"/>
        <v>99</v>
      </c>
      <c r="M72" s="61">
        <f t="shared" si="51"/>
        <v>107</v>
      </c>
      <c r="N72" s="61">
        <f t="shared" si="51"/>
        <v>0</v>
      </c>
      <c r="O72" s="61">
        <f t="shared" si="51"/>
        <v>1729</v>
      </c>
      <c r="P72" s="61">
        <f t="shared" si="51"/>
        <v>98</v>
      </c>
      <c r="Q72" s="61">
        <f t="shared" si="51"/>
        <v>132</v>
      </c>
      <c r="R72" s="61">
        <f t="shared" si="51"/>
        <v>0</v>
      </c>
      <c r="S72" s="61">
        <f t="shared" si="51"/>
        <v>1748</v>
      </c>
      <c r="T72" s="61">
        <f t="shared" si="51"/>
        <v>135</v>
      </c>
      <c r="U72" s="61">
        <f t="shared" si="51"/>
        <v>154</v>
      </c>
      <c r="V72" s="61">
        <f t="shared" si="51"/>
        <v>0</v>
      </c>
      <c r="W72" s="61">
        <f t="shared" ref="W72" si="52">SUM(W62:W71)</f>
        <v>1828</v>
      </c>
      <c r="X72" s="61">
        <f t="shared" ref="X72:Z72" si="53">SUM(X62:X71)</f>
        <v>242</v>
      </c>
      <c r="Y72" s="61">
        <f t="shared" si="53"/>
        <v>191</v>
      </c>
      <c r="Z72" s="61">
        <f t="shared" si="53"/>
        <v>0</v>
      </c>
      <c r="AA72" s="56">
        <f t="shared" si="38"/>
        <v>4.5766590389016017E-2</v>
      </c>
      <c r="AB72" s="56">
        <f t="shared" si="38"/>
        <v>0.79259259259259263</v>
      </c>
      <c r="AC72" s="56">
        <f t="shared" si="38"/>
        <v>0.24025974025974026</v>
      </c>
      <c r="AD72" s="34" t="s">
        <v>7</v>
      </c>
    </row>
    <row r="73" spans="1:30" ht="18.75" x14ac:dyDescent="0.3">
      <c r="A73" s="119" t="s">
        <v>17</v>
      </c>
      <c r="B73" s="23" t="s">
        <v>18</v>
      </c>
      <c r="C73" s="24">
        <v>21</v>
      </c>
      <c r="D73" s="32">
        <v>0</v>
      </c>
      <c r="E73" s="33">
        <v>0</v>
      </c>
      <c r="F73" s="27">
        <v>0</v>
      </c>
      <c r="G73" s="28">
        <v>15</v>
      </c>
      <c r="H73" s="29">
        <v>0</v>
      </c>
      <c r="I73" s="30">
        <v>0</v>
      </c>
      <c r="J73" s="31">
        <v>0</v>
      </c>
      <c r="K73" s="24">
        <v>1</v>
      </c>
      <c r="L73" s="32">
        <v>0</v>
      </c>
      <c r="M73" s="33">
        <v>0</v>
      </c>
      <c r="N73" s="27">
        <v>0</v>
      </c>
      <c r="O73" s="59">
        <v>9</v>
      </c>
      <c r="P73" s="32">
        <v>0</v>
      </c>
      <c r="Q73" s="33">
        <v>0</v>
      </c>
      <c r="R73" s="27">
        <v>0</v>
      </c>
      <c r="S73" s="59">
        <v>5</v>
      </c>
      <c r="T73" s="32">
        <v>0</v>
      </c>
      <c r="U73" s="33">
        <v>0</v>
      </c>
      <c r="V73" s="27">
        <v>0</v>
      </c>
      <c r="W73" s="59">
        <v>5</v>
      </c>
      <c r="X73" s="32">
        <v>0</v>
      </c>
      <c r="Y73" s="33">
        <v>0</v>
      </c>
      <c r="Z73" s="27">
        <v>0</v>
      </c>
      <c r="AA73" s="56">
        <f t="shared" si="38"/>
        <v>0</v>
      </c>
      <c r="AB73" s="56">
        <f t="shared" si="38"/>
        <v>0</v>
      </c>
      <c r="AC73" s="56">
        <f t="shared" si="38"/>
        <v>0</v>
      </c>
      <c r="AD73" s="34" t="s">
        <v>7</v>
      </c>
    </row>
    <row r="74" spans="1:30" ht="18.75" x14ac:dyDescent="0.3">
      <c r="A74" s="121"/>
      <c r="B74" s="35" t="s">
        <v>143</v>
      </c>
      <c r="C74" s="58">
        <f t="shared" ref="C74:V74" si="54">SUM(C73:C73)</f>
        <v>21</v>
      </c>
      <c r="D74" s="58">
        <f t="shared" si="54"/>
        <v>0</v>
      </c>
      <c r="E74" s="58">
        <f t="shared" si="54"/>
        <v>0</v>
      </c>
      <c r="F74" s="58">
        <f t="shared" si="54"/>
        <v>0</v>
      </c>
      <c r="G74" s="58">
        <f t="shared" si="54"/>
        <v>15</v>
      </c>
      <c r="H74" s="58">
        <f t="shared" si="54"/>
        <v>0</v>
      </c>
      <c r="I74" s="58">
        <f t="shared" si="54"/>
        <v>0</v>
      </c>
      <c r="J74" s="58">
        <f t="shared" si="54"/>
        <v>0</v>
      </c>
      <c r="K74" s="58">
        <f t="shared" si="54"/>
        <v>1</v>
      </c>
      <c r="L74" s="58">
        <f t="shared" si="54"/>
        <v>0</v>
      </c>
      <c r="M74" s="58">
        <f t="shared" si="54"/>
        <v>0</v>
      </c>
      <c r="N74" s="58">
        <f t="shared" si="54"/>
        <v>0</v>
      </c>
      <c r="O74" s="58">
        <f t="shared" si="54"/>
        <v>9</v>
      </c>
      <c r="P74" s="58">
        <f t="shared" si="54"/>
        <v>0</v>
      </c>
      <c r="Q74" s="58">
        <f t="shared" si="54"/>
        <v>0</v>
      </c>
      <c r="R74" s="58">
        <f t="shared" si="54"/>
        <v>0</v>
      </c>
      <c r="S74" s="58">
        <f t="shared" si="54"/>
        <v>5</v>
      </c>
      <c r="T74" s="58">
        <f t="shared" si="54"/>
        <v>0</v>
      </c>
      <c r="U74" s="58">
        <f t="shared" si="54"/>
        <v>0</v>
      </c>
      <c r="V74" s="58">
        <f t="shared" si="54"/>
        <v>0</v>
      </c>
      <c r="W74" s="58">
        <f t="shared" ref="W74" si="55">SUM(W73:W73)</f>
        <v>5</v>
      </c>
      <c r="X74" s="58">
        <f t="shared" ref="X74:Z74" si="56">SUM(X73:X73)</f>
        <v>0</v>
      </c>
      <c r="Y74" s="58">
        <f t="shared" si="56"/>
        <v>0</v>
      </c>
      <c r="Z74" s="58">
        <f t="shared" si="56"/>
        <v>0</v>
      </c>
      <c r="AA74" s="56">
        <f t="shared" si="38"/>
        <v>0</v>
      </c>
      <c r="AB74" s="56">
        <f t="shared" si="38"/>
        <v>0</v>
      </c>
      <c r="AC74" s="56">
        <f t="shared" si="38"/>
        <v>0</v>
      </c>
      <c r="AD74" s="34" t="s">
        <v>7</v>
      </c>
    </row>
    <row r="75" spans="1:30" ht="16.5" customHeight="1" x14ac:dyDescent="0.3">
      <c r="B75" s="40" t="s">
        <v>176</v>
      </c>
      <c r="C75" s="41">
        <f>SUM(C74,C72,C61,C54,C46,C44)</f>
        <v>1596</v>
      </c>
      <c r="D75" s="41">
        <f t="shared" ref="D75:V75" si="57">SUM(D74,D72,D61,D54,D46,D44)</f>
        <v>975</v>
      </c>
      <c r="E75" s="41">
        <f t="shared" si="57"/>
        <v>154</v>
      </c>
      <c r="F75" s="41">
        <f t="shared" si="57"/>
        <v>0</v>
      </c>
      <c r="G75" s="41">
        <f t="shared" si="57"/>
        <v>1639</v>
      </c>
      <c r="H75" s="41">
        <f t="shared" si="57"/>
        <v>702</v>
      </c>
      <c r="I75" s="41">
        <f t="shared" si="57"/>
        <v>135</v>
      </c>
      <c r="J75" s="41">
        <f t="shared" si="57"/>
        <v>0</v>
      </c>
      <c r="K75" s="41">
        <f t="shared" si="57"/>
        <v>1832</v>
      </c>
      <c r="L75" s="41">
        <f t="shared" si="57"/>
        <v>748</v>
      </c>
      <c r="M75" s="41">
        <f t="shared" si="57"/>
        <v>168</v>
      </c>
      <c r="N75" s="41">
        <f t="shared" si="57"/>
        <v>0</v>
      </c>
      <c r="O75" s="41">
        <f t="shared" si="57"/>
        <v>1919</v>
      </c>
      <c r="P75" s="41">
        <f t="shared" si="57"/>
        <v>762</v>
      </c>
      <c r="Q75" s="41">
        <f t="shared" si="57"/>
        <v>187</v>
      </c>
      <c r="R75" s="41">
        <f t="shared" si="57"/>
        <v>0</v>
      </c>
      <c r="S75" s="41">
        <f t="shared" si="57"/>
        <v>1973</v>
      </c>
      <c r="T75" s="41">
        <f t="shared" si="57"/>
        <v>661</v>
      </c>
      <c r="U75" s="41">
        <f t="shared" si="57"/>
        <v>224</v>
      </c>
      <c r="V75" s="41">
        <f t="shared" si="57"/>
        <v>0</v>
      </c>
      <c r="W75" s="41">
        <f t="shared" ref="W75" si="58">SUM(W74,W72,W61,W54,W46,W44)</f>
        <v>2159</v>
      </c>
      <c r="X75" s="41">
        <f t="shared" ref="X75:Z75" si="59">SUM(X74,X72,X61,X54,X46,X44)</f>
        <v>1022</v>
      </c>
      <c r="Y75" s="41">
        <f t="shared" si="59"/>
        <v>275</v>
      </c>
      <c r="Z75" s="41">
        <f t="shared" si="59"/>
        <v>0</v>
      </c>
      <c r="AA75" s="56">
        <f t="shared" si="38"/>
        <v>9.4272681196147998E-2</v>
      </c>
      <c r="AB75" s="56">
        <f t="shared" si="38"/>
        <v>0.54614220877458397</v>
      </c>
      <c r="AC75" s="56">
        <f t="shared" si="38"/>
        <v>0.22767857142857142</v>
      </c>
      <c r="AD75" s="34" t="s">
        <v>7</v>
      </c>
    </row>
    <row r="76" spans="1:30" s="7" customFormat="1" ht="18.75" x14ac:dyDescent="0.3">
      <c r="A76" s="8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4"/>
      <c r="AB76" s="64"/>
      <c r="AC76" s="64"/>
      <c r="AD76" s="64"/>
    </row>
    <row r="77" spans="1:30" s="7" customFormat="1" ht="9.75" customHeight="1" x14ac:dyDescent="0.3">
      <c r="A77" s="8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4"/>
      <c r="AB77" s="64"/>
      <c r="AC77" s="64"/>
      <c r="AD77" s="64"/>
    </row>
    <row r="78" spans="1:30" s="7" customFormat="1" ht="22.5" customHeight="1" x14ac:dyDescent="0.3">
      <c r="A78" s="8"/>
      <c r="B78" s="14"/>
      <c r="C78" s="118" t="s">
        <v>162</v>
      </c>
      <c r="D78" s="118"/>
      <c r="E78" s="118"/>
      <c r="F78" s="118"/>
      <c r="G78" s="118" t="s">
        <v>151</v>
      </c>
      <c r="H78" s="118"/>
      <c r="I78" s="118"/>
      <c r="J78" s="118"/>
      <c r="K78" s="118" t="s">
        <v>155</v>
      </c>
      <c r="L78" s="118"/>
      <c r="M78" s="118"/>
      <c r="N78" s="118"/>
      <c r="O78" s="142" t="s">
        <v>164</v>
      </c>
      <c r="P78" s="142"/>
      <c r="Q78" s="142"/>
      <c r="R78" s="142"/>
      <c r="S78" s="142" t="s">
        <v>177</v>
      </c>
      <c r="T78" s="142"/>
      <c r="U78" s="142"/>
      <c r="V78" s="142"/>
      <c r="W78" s="131" t="s">
        <v>217</v>
      </c>
      <c r="X78" s="166"/>
      <c r="Y78" s="166"/>
      <c r="Z78" s="167"/>
      <c r="AA78" s="118" t="s">
        <v>213</v>
      </c>
      <c r="AB78" s="118"/>
      <c r="AC78" s="118"/>
      <c r="AD78" s="118"/>
    </row>
    <row r="79" spans="1:30" ht="33" customHeight="1" x14ac:dyDescent="0.3">
      <c r="A79" s="2" t="s">
        <v>146</v>
      </c>
      <c r="B79" s="15" t="s">
        <v>0</v>
      </c>
      <c r="C79" s="16" t="s">
        <v>1</v>
      </c>
      <c r="D79" s="17" t="s">
        <v>2</v>
      </c>
      <c r="E79" s="18" t="s">
        <v>3</v>
      </c>
      <c r="F79" s="19" t="s">
        <v>4</v>
      </c>
      <c r="G79" s="16" t="s">
        <v>1</v>
      </c>
      <c r="H79" s="20" t="s">
        <v>2</v>
      </c>
      <c r="I79" s="21" t="s">
        <v>3</v>
      </c>
      <c r="J79" s="19" t="s">
        <v>4</v>
      </c>
      <c r="K79" s="16" t="s">
        <v>1</v>
      </c>
      <c r="L79" s="20" t="s">
        <v>2</v>
      </c>
      <c r="M79" s="21" t="s">
        <v>3</v>
      </c>
      <c r="N79" s="19" t="s">
        <v>4</v>
      </c>
      <c r="O79" s="16" t="s">
        <v>1</v>
      </c>
      <c r="P79" s="20" t="s">
        <v>2</v>
      </c>
      <c r="Q79" s="21" t="s">
        <v>3</v>
      </c>
      <c r="R79" s="19" t="s">
        <v>4</v>
      </c>
      <c r="S79" s="16" t="s">
        <v>1</v>
      </c>
      <c r="T79" s="20" t="s">
        <v>2</v>
      </c>
      <c r="U79" s="21" t="s">
        <v>3</v>
      </c>
      <c r="V79" s="19" t="s">
        <v>4</v>
      </c>
      <c r="W79" s="16" t="s">
        <v>1</v>
      </c>
      <c r="X79" s="20" t="s">
        <v>2</v>
      </c>
      <c r="Y79" s="21" t="s">
        <v>3</v>
      </c>
      <c r="Z79" s="19" t="s">
        <v>4</v>
      </c>
      <c r="AA79" s="22" t="s">
        <v>1</v>
      </c>
      <c r="AB79" s="22" t="s">
        <v>2</v>
      </c>
      <c r="AC79" s="22" t="s">
        <v>3</v>
      </c>
      <c r="AD79" s="22" t="s">
        <v>4</v>
      </c>
    </row>
    <row r="80" spans="1:30" ht="18" customHeight="1" x14ac:dyDescent="0.3">
      <c r="A80" s="138" t="s">
        <v>42</v>
      </c>
      <c r="B80" s="57" t="s">
        <v>42</v>
      </c>
      <c r="C80" s="24">
        <v>446</v>
      </c>
      <c r="D80" s="25">
        <v>0</v>
      </c>
      <c r="E80" s="33">
        <v>0</v>
      </c>
      <c r="F80" s="27">
        <v>0</v>
      </c>
      <c r="G80" s="28">
        <v>487</v>
      </c>
      <c r="H80" s="29">
        <v>0</v>
      </c>
      <c r="I80" s="30">
        <v>0</v>
      </c>
      <c r="J80" s="31">
        <v>0</v>
      </c>
      <c r="K80" s="24">
        <v>498</v>
      </c>
      <c r="L80" s="32">
        <v>0</v>
      </c>
      <c r="M80" s="33">
        <v>0</v>
      </c>
      <c r="N80" s="27">
        <v>0</v>
      </c>
      <c r="O80" s="24">
        <v>538</v>
      </c>
      <c r="P80" s="32">
        <v>10</v>
      </c>
      <c r="Q80" s="33">
        <v>0</v>
      </c>
      <c r="R80" s="27">
        <v>0</v>
      </c>
      <c r="S80" s="24">
        <v>592</v>
      </c>
      <c r="T80" s="32">
        <v>23</v>
      </c>
      <c r="U80" s="33">
        <v>0</v>
      </c>
      <c r="V80" s="27">
        <v>0</v>
      </c>
      <c r="W80" s="24">
        <v>645</v>
      </c>
      <c r="X80" s="32">
        <v>50</v>
      </c>
      <c r="Y80" s="33">
        <v>0</v>
      </c>
      <c r="Z80" s="27">
        <v>0</v>
      </c>
      <c r="AA80" s="34">
        <f t="shared" ref="AA80:AC100" si="60">IFERROR((W80-S80)/S80,0)</f>
        <v>8.9527027027027029E-2</v>
      </c>
      <c r="AB80" s="34">
        <f t="shared" si="60"/>
        <v>1.173913043478261</v>
      </c>
      <c r="AC80" s="34">
        <f t="shared" si="60"/>
        <v>0</v>
      </c>
      <c r="AD80" s="34" t="s">
        <v>7</v>
      </c>
    </row>
    <row r="81" spans="1:30" ht="18.75" x14ac:dyDescent="0.3">
      <c r="A81" s="139"/>
      <c r="B81" s="35" t="s">
        <v>143</v>
      </c>
      <c r="C81" s="58">
        <f>SUM(C80)</f>
        <v>446</v>
      </c>
      <c r="D81" s="58">
        <f t="shared" ref="D81:V81" si="61">SUM(D80)</f>
        <v>0</v>
      </c>
      <c r="E81" s="58">
        <f t="shared" si="61"/>
        <v>0</v>
      </c>
      <c r="F81" s="58">
        <f t="shared" si="61"/>
        <v>0</v>
      </c>
      <c r="G81" s="58">
        <f t="shared" si="61"/>
        <v>487</v>
      </c>
      <c r="H81" s="58">
        <f t="shared" si="61"/>
        <v>0</v>
      </c>
      <c r="I81" s="58">
        <f t="shared" si="61"/>
        <v>0</v>
      </c>
      <c r="J81" s="58">
        <f t="shared" si="61"/>
        <v>0</v>
      </c>
      <c r="K81" s="58">
        <f t="shared" si="61"/>
        <v>498</v>
      </c>
      <c r="L81" s="58">
        <f t="shared" si="61"/>
        <v>0</v>
      </c>
      <c r="M81" s="58">
        <f t="shared" si="61"/>
        <v>0</v>
      </c>
      <c r="N81" s="58">
        <f t="shared" si="61"/>
        <v>0</v>
      </c>
      <c r="O81" s="58">
        <f t="shared" si="61"/>
        <v>538</v>
      </c>
      <c r="P81" s="58">
        <f t="shared" si="61"/>
        <v>10</v>
      </c>
      <c r="Q81" s="58">
        <f t="shared" si="61"/>
        <v>0</v>
      </c>
      <c r="R81" s="58">
        <f t="shared" si="61"/>
        <v>0</v>
      </c>
      <c r="S81" s="58">
        <f t="shared" si="61"/>
        <v>592</v>
      </c>
      <c r="T81" s="58">
        <f t="shared" si="61"/>
        <v>23</v>
      </c>
      <c r="U81" s="58">
        <f t="shared" si="61"/>
        <v>0</v>
      </c>
      <c r="V81" s="58">
        <f t="shared" si="61"/>
        <v>0</v>
      </c>
      <c r="W81" s="58">
        <f t="shared" ref="W81" si="62">SUM(W80)</f>
        <v>645</v>
      </c>
      <c r="X81" s="58">
        <f t="shared" ref="X81:Z81" si="63">SUM(X80)</f>
        <v>50</v>
      </c>
      <c r="Y81" s="58">
        <f t="shared" si="63"/>
        <v>0</v>
      </c>
      <c r="Z81" s="58">
        <f t="shared" si="63"/>
        <v>0</v>
      </c>
      <c r="AA81" s="34">
        <f t="shared" si="60"/>
        <v>8.9527027027027029E-2</v>
      </c>
      <c r="AB81" s="34">
        <f t="shared" si="60"/>
        <v>1.173913043478261</v>
      </c>
      <c r="AC81" s="34">
        <f t="shared" si="60"/>
        <v>0</v>
      </c>
      <c r="AD81" s="34" t="s">
        <v>7</v>
      </c>
    </row>
    <row r="82" spans="1:30" ht="18.75" x14ac:dyDescent="0.3">
      <c r="A82" s="119" t="s">
        <v>43</v>
      </c>
      <c r="B82" s="57" t="s">
        <v>44</v>
      </c>
      <c r="C82" s="24">
        <v>4</v>
      </c>
      <c r="D82" s="25">
        <v>0</v>
      </c>
      <c r="E82" s="33">
        <v>0</v>
      </c>
      <c r="F82" s="27">
        <v>0</v>
      </c>
      <c r="G82" s="28">
        <v>16</v>
      </c>
      <c r="H82" s="29">
        <v>0</v>
      </c>
      <c r="I82" s="30">
        <v>0</v>
      </c>
      <c r="J82" s="31">
        <v>0</v>
      </c>
      <c r="K82" s="24">
        <v>13</v>
      </c>
      <c r="L82" s="32">
        <v>0</v>
      </c>
      <c r="M82" s="33">
        <v>0</v>
      </c>
      <c r="N82" s="27">
        <v>0</v>
      </c>
      <c r="O82" s="24">
        <v>9</v>
      </c>
      <c r="P82" s="32">
        <v>0</v>
      </c>
      <c r="Q82" s="33">
        <v>0</v>
      </c>
      <c r="R82" s="27">
        <v>0</v>
      </c>
      <c r="S82" s="24">
        <v>6</v>
      </c>
      <c r="T82" s="32">
        <v>0</v>
      </c>
      <c r="U82" s="33">
        <v>0</v>
      </c>
      <c r="V82" s="27">
        <v>0</v>
      </c>
      <c r="W82" s="24">
        <v>3</v>
      </c>
      <c r="X82" s="32">
        <v>0</v>
      </c>
      <c r="Y82" s="33">
        <v>0</v>
      </c>
      <c r="Z82" s="27">
        <v>0</v>
      </c>
      <c r="AA82" s="34">
        <f t="shared" si="60"/>
        <v>-0.5</v>
      </c>
      <c r="AB82" s="34">
        <f t="shared" si="60"/>
        <v>0</v>
      </c>
      <c r="AC82" s="34">
        <f t="shared" si="60"/>
        <v>0</v>
      </c>
      <c r="AD82" s="34" t="s">
        <v>7</v>
      </c>
    </row>
    <row r="83" spans="1:30" ht="18.75" x14ac:dyDescent="0.3">
      <c r="A83" s="120"/>
      <c r="B83" s="57" t="s">
        <v>45</v>
      </c>
      <c r="C83" s="24">
        <v>65</v>
      </c>
      <c r="D83" s="25">
        <v>0</v>
      </c>
      <c r="E83" s="33">
        <v>0</v>
      </c>
      <c r="F83" s="27">
        <v>0</v>
      </c>
      <c r="G83" s="28">
        <v>50</v>
      </c>
      <c r="H83" s="29">
        <v>0</v>
      </c>
      <c r="I83" s="30">
        <v>0</v>
      </c>
      <c r="J83" s="31">
        <v>0</v>
      </c>
      <c r="K83" s="24">
        <v>33</v>
      </c>
      <c r="L83" s="32">
        <v>0</v>
      </c>
      <c r="M83" s="33">
        <v>0</v>
      </c>
      <c r="N83" s="27">
        <v>0</v>
      </c>
      <c r="O83" s="24">
        <v>34</v>
      </c>
      <c r="P83" s="32">
        <v>0</v>
      </c>
      <c r="Q83" s="33">
        <v>0</v>
      </c>
      <c r="R83" s="27">
        <v>0</v>
      </c>
      <c r="S83" s="24">
        <v>12</v>
      </c>
      <c r="T83" s="32">
        <v>0</v>
      </c>
      <c r="U83" s="33">
        <v>0</v>
      </c>
      <c r="V83" s="27">
        <v>0</v>
      </c>
      <c r="W83" s="24">
        <v>5</v>
      </c>
      <c r="X83" s="32">
        <v>0</v>
      </c>
      <c r="Y83" s="33">
        <v>0</v>
      </c>
      <c r="Z83" s="27">
        <v>0</v>
      </c>
      <c r="AA83" s="34">
        <f t="shared" si="60"/>
        <v>-0.58333333333333337</v>
      </c>
      <c r="AB83" s="34">
        <f t="shared" si="60"/>
        <v>0</v>
      </c>
      <c r="AC83" s="34">
        <f t="shared" si="60"/>
        <v>0</v>
      </c>
      <c r="AD83" s="34" t="s">
        <v>7</v>
      </c>
    </row>
    <row r="84" spans="1:30" ht="18.75" x14ac:dyDescent="0.3">
      <c r="A84" s="120"/>
      <c r="B84" s="57" t="s">
        <v>43</v>
      </c>
      <c r="C84" s="24">
        <v>495</v>
      </c>
      <c r="D84" s="25">
        <v>100</v>
      </c>
      <c r="E84" s="33">
        <v>0</v>
      </c>
      <c r="F84" s="27">
        <v>0</v>
      </c>
      <c r="G84" s="28">
        <v>577</v>
      </c>
      <c r="H84" s="29">
        <v>56</v>
      </c>
      <c r="I84" s="30">
        <v>0</v>
      </c>
      <c r="J84" s="31">
        <v>0</v>
      </c>
      <c r="K84" s="24">
        <v>647</v>
      </c>
      <c r="L84" s="32">
        <v>38</v>
      </c>
      <c r="M84" s="33">
        <v>0</v>
      </c>
      <c r="N84" s="27">
        <v>0</v>
      </c>
      <c r="O84" s="24">
        <v>650</v>
      </c>
      <c r="P84" s="32">
        <v>32</v>
      </c>
      <c r="Q84" s="33">
        <v>0</v>
      </c>
      <c r="R84" s="27">
        <v>0</v>
      </c>
      <c r="S84" s="24">
        <v>752</v>
      </c>
      <c r="T84" s="32">
        <v>41</v>
      </c>
      <c r="U84" s="33">
        <v>0</v>
      </c>
      <c r="V84" s="27">
        <v>0</v>
      </c>
      <c r="W84" s="24">
        <v>851</v>
      </c>
      <c r="X84" s="32">
        <v>60</v>
      </c>
      <c r="Y84" s="33">
        <v>0</v>
      </c>
      <c r="Z84" s="27">
        <v>0</v>
      </c>
      <c r="AA84" s="34">
        <f t="shared" si="60"/>
        <v>0.13164893617021275</v>
      </c>
      <c r="AB84" s="34">
        <f t="shared" si="60"/>
        <v>0.46341463414634149</v>
      </c>
      <c r="AC84" s="34">
        <f t="shared" si="60"/>
        <v>0</v>
      </c>
      <c r="AD84" s="34" t="s">
        <v>7</v>
      </c>
    </row>
    <row r="85" spans="1:30" ht="18.75" x14ac:dyDescent="0.3">
      <c r="A85" s="120"/>
      <c r="B85" s="57" t="s">
        <v>46</v>
      </c>
      <c r="C85" s="24">
        <v>0</v>
      </c>
      <c r="D85" s="25">
        <v>52</v>
      </c>
      <c r="E85" s="33">
        <v>0</v>
      </c>
      <c r="F85" s="27">
        <v>0</v>
      </c>
      <c r="G85" s="28">
        <v>0</v>
      </c>
      <c r="H85" s="29">
        <v>45</v>
      </c>
      <c r="I85" s="30">
        <v>0</v>
      </c>
      <c r="J85" s="31">
        <v>0</v>
      </c>
      <c r="K85" s="24">
        <v>0</v>
      </c>
      <c r="L85" s="32">
        <v>38</v>
      </c>
      <c r="M85" s="33">
        <v>0</v>
      </c>
      <c r="N85" s="27">
        <v>0</v>
      </c>
      <c r="O85" s="24">
        <v>0</v>
      </c>
      <c r="P85" s="32">
        <v>46</v>
      </c>
      <c r="Q85" s="33">
        <v>0</v>
      </c>
      <c r="R85" s="27">
        <v>0</v>
      </c>
      <c r="S85" s="24">
        <v>0</v>
      </c>
      <c r="T85" s="32">
        <v>53</v>
      </c>
      <c r="U85" s="33">
        <v>0</v>
      </c>
      <c r="V85" s="27">
        <v>0</v>
      </c>
      <c r="W85" s="24">
        <v>0</v>
      </c>
      <c r="X85" s="32">
        <v>50</v>
      </c>
      <c r="Y85" s="33">
        <v>0</v>
      </c>
      <c r="Z85" s="27">
        <v>0</v>
      </c>
      <c r="AA85" s="34">
        <f t="shared" si="60"/>
        <v>0</v>
      </c>
      <c r="AB85" s="34">
        <f t="shared" si="60"/>
        <v>-5.6603773584905662E-2</v>
      </c>
      <c r="AC85" s="34">
        <f t="shared" si="60"/>
        <v>0</v>
      </c>
      <c r="AD85" s="34" t="s">
        <v>7</v>
      </c>
    </row>
    <row r="86" spans="1:30" ht="18.75" x14ac:dyDescent="0.3">
      <c r="A86" s="121"/>
      <c r="B86" s="35" t="s">
        <v>143</v>
      </c>
      <c r="C86" s="58">
        <f>SUM(C82:C85)</f>
        <v>564</v>
      </c>
      <c r="D86" s="58">
        <f>SUM(D82:D85)</f>
        <v>152</v>
      </c>
      <c r="E86" s="58">
        <f t="shared" ref="E86:V86" si="64">SUM(E82:E85)</f>
        <v>0</v>
      </c>
      <c r="F86" s="58">
        <f t="shared" si="64"/>
        <v>0</v>
      </c>
      <c r="G86" s="58">
        <f t="shared" si="64"/>
        <v>643</v>
      </c>
      <c r="H86" s="58">
        <f t="shared" si="64"/>
        <v>101</v>
      </c>
      <c r="I86" s="58">
        <f t="shared" si="64"/>
        <v>0</v>
      </c>
      <c r="J86" s="58">
        <f t="shared" si="64"/>
        <v>0</v>
      </c>
      <c r="K86" s="58">
        <f t="shared" si="64"/>
        <v>693</v>
      </c>
      <c r="L86" s="58">
        <f t="shared" si="64"/>
        <v>76</v>
      </c>
      <c r="M86" s="58">
        <f t="shared" si="64"/>
        <v>0</v>
      </c>
      <c r="N86" s="58">
        <f t="shared" si="64"/>
        <v>0</v>
      </c>
      <c r="O86" s="58">
        <f t="shared" si="64"/>
        <v>693</v>
      </c>
      <c r="P86" s="58">
        <f t="shared" si="64"/>
        <v>78</v>
      </c>
      <c r="Q86" s="58">
        <f t="shared" si="64"/>
        <v>0</v>
      </c>
      <c r="R86" s="58">
        <f t="shared" si="64"/>
        <v>0</v>
      </c>
      <c r="S86" s="58">
        <f t="shared" si="64"/>
        <v>770</v>
      </c>
      <c r="T86" s="58">
        <f t="shared" si="64"/>
        <v>94</v>
      </c>
      <c r="U86" s="58">
        <f t="shared" si="64"/>
        <v>0</v>
      </c>
      <c r="V86" s="58">
        <f t="shared" si="64"/>
        <v>0</v>
      </c>
      <c r="W86" s="58">
        <f t="shared" ref="W86" si="65">SUM(W82:W85)</f>
        <v>859</v>
      </c>
      <c r="X86" s="58">
        <f t="shared" ref="X86:Z86" si="66">SUM(X82:X85)</f>
        <v>110</v>
      </c>
      <c r="Y86" s="58">
        <f t="shared" si="66"/>
        <v>0</v>
      </c>
      <c r="Z86" s="58">
        <f t="shared" si="66"/>
        <v>0</v>
      </c>
      <c r="AA86" s="34">
        <f t="shared" si="60"/>
        <v>0.11558441558441558</v>
      </c>
      <c r="AB86" s="34">
        <f t="shared" si="60"/>
        <v>0.1702127659574468</v>
      </c>
      <c r="AC86" s="34">
        <f t="shared" si="60"/>
        <v>0</v>
      </c>
      <c r="AD86" s="34" t="s">
        <v>7</v>
      </c>
    </row>
    <row r="87" spans="1:30" ht="18.75" x14ac:dyDescent="0.3">
      <c r="A87" s="119" t="s">
        <v>47</v>
      </c>
      <c r="B87" s="57" t="s">
        <v>48</v>
      </c>
      <c r="C87" s="24">
        <v>320</v>
      </c>
      <c r="D87" s="25">
        <v>0</v>
      </c>
      <c r="E87" s="33">
        <v>0</v>
      </c>
      <c r="F87" s="27">
        <v>0</v>
      </c>
      <c r="G87" s="28">
        <v>336</v>
      </c>
      <c r="H87" s="29">
        <v>0</v>
      </c>
      <c r="I87" s="30">
        <v>0</v>
      </c>
      <c r="J87" s="31">
        <v>0</v>
      </c>
      <c r="K87" s="24">
        <v>358</v>
      </c>
      <c r="L87" s="32">
        <v>0</v>
      </c>
      <c r="M87" s="33">
        <v>0</v>
      </c>
      <c r="N87" s="27">
        <v>0</v>
      </c>
      <c r="O87" s="24">
        <v>357</v>
      </c>
      <c r="P87" s="32">
        <v>0</v>
      </c>
      <c r="Q87" s="33">
        <v>0</v>
      </c>
      <c r="R87" s="27">
        <v>0</v>
      </c>
      <c r="S87" s="24">
        <v>419</v>
      </c>
      <c r="T87" s="32">
        <v>0</v>
      </c>
      <c r="U87" s="33">
        <v>0</v>
      </c>
      <c r="V87" s="27">
        <v>0</v>
      </c>
      <c r="W87" s="24">
        <v>408</v>
      </c>
      <c r="X87" s="32">
        <v>0</v>
      </c>
      <c r="Y87" s="33">
        <v>0</v>
      </c>
      <c r="Z87" s="27">
        <v>0</v>
      </c>
      <c r="AA87" s="34">
        <f t="shared" si="60"/>
        <v>-2.6252983293556086E-2</v>
      </c>
      <c r="AB87" s="34">
        <f t="shared" si="60"/>
        <v>0</v>
      </c>
      <c r="AC87" s="34">
        <f t="shared" si="60"/>
        <v>0</v>
      </c>
      <c r="AD87" s="34" t="s">
        <v>7</v>
      </c>
    </row>
    <row r="88" spans="1:30" ht="18.75" x14ac:dyDescent="0.3">
      <c r="A88" s="120"/>
      <c r="B88" s="57" t="s">
        <v>47</v>
      </c>
      <c r="C88" s="24">
        <v>260</v>
      </c>
      <c r="D88" s="25">
        <v>50</v>
      </c>
      <c r="E88" s="33">
        <v>0</v>
      </c>
      <c r="F88" s="27">
        <v>0</v>
      </c>
      <c r="G88" s="28">
        <v>305</v>
      </c>
      <c r="H88" s="29">
        <v>35</v>
      </c>
      <c r="I88" s="30">
        <v>0</v>
      </c>
      <c r="J88" s="31">
        <v>0</v>
      </c>
      <c r="K88" s="24">
        <v>329</v>
      </c>
      <c r="L88" s="32">
        <v>23</v>
      </c>
      <c r="M88" s="33">
        <v>0</v>
      </c>
      <c r="N88" s="27">
        <v>0</v>
      </c>
      <c r="O88" s="24">
        <v>330</v>
      </c>
      <c r="P88" s="32">
        <v>29</v>
      </c>
      <c r="Q88" s="33">
        <v>0</v>
      </c>
      <c r="R88" s="27">
        <v>0</v>
      </c>
      <c r="S88" s="24">
        <v>382</v>
      </c>
      <c r="T88" s="32">
        <v>49</v>
      </c>
      <c r="U88" s="33">
        <v>0</v>
      </c>
      <c r="V88" s="27">
        <v>0</v>
      </c>
      <c r="W88" s="24">
        <v>383</v>
      </c>
      <c r="X88" s="32">
        <v>55</v>
      </c>
      <c r="Y88" s="33">
        <v>0</v>
      </c>
      <c r="Z88" s="27">
        <v>0</v>
      </c>
      <c r="AA88" s="34">
        <f t="shared" si="60"/>
        <v>2.617801047120419E-3</v>
      </c>
      <c r="AB88" s="34">
        <f t="shared" si="60"/>
        <v>0.12244897959183673</v>
      </c>
      <c r="AC88" s="34">
        <f t="shared" si="60"/>
        <v>0</v>
      </c>
      <c r="AD88" s="34" t="s">
        <v>7</v>
      </c>
    </row>
    <row r="89" spans="1:30" ht="18.75" x14ac:dyDescent="0.3">
      <c r="A89" s="121"/>
      <c r="B89" s="35" t="s">
        <v>143</v>
      </c>
      <c r="C89" s="58">
        <f>C88+C87</f>
        <v>580</v>
      </c>
      <c r="D89" s="58">
        <f t="shared" ref="D89:V89" si="67">D88+D87</f>
        <v>50</v>
      </c>
      <c r="E89" s="58">
        <f t="shared" si="67"/>
        <v>0</v>
      </c>
      <c r="F89" s="58">
        <f t="shared" si="67"/>
        <v>0</v>
      </c>
      <c r="G89" s="58">
        <f t="shared" si="67"/>
        <v>641</v>
      </c>
      <c r="H89" s="58">
        <f t="shared" si="67"/>
        <v>35</v>
      </c>
      <c r="I89" s="58">
        <f t="shared" si="67"/>
        <v>0</v>
      </c>
      <c r="J89" s="58">
        <f t="shared" si="67"/>
        <v>0</v>
      </c>
      <c r="K89" s="58">
        <f t="shared" si="67"/>
        <v>687</v>
      </c>
      <c r="L89" s="58">
        <f t="shared" si="67"/>
        <v>23</v>
      </c>
      <c r="M89" s="58">
        <f t="shared" si="67"/>
        <v>0</v>
      </c>
      <c r="N89" s="58">
        <f t="shared" si="67"/>
        <v>0</v>
      </c>
      <c r="O89" s="58">
        <f t="shared" si="67"/>
        <v>687</v>
      </c>
      <c r="P89" s="58">
        <f t="shared" si="67"/>
        <v>29</v>
      </c>
      <c r="Q89" s="58">
        <f t="shared" si="67"/>
        <v>0</v>
      </c>
      <c r="R89" s="58">
        <f t="shared" si="67"/>
        <v>0</v>
      </c>
      <c r="S89" s="58">
        <f t="shared" si="67"/>
        <v>801</v>
      </c>
      <c r="T89" s="58">
        <f t="shared" si="67"/>
        <v>49</v>
      </c>
      <c r="U89" s="58">
        <f t="shared" si="67"/>
        <v>0</v>
      </c>
      <c r="V89" s="58">
        <f t="shared" si="67"/>
        <v>0</v>
      </c>
      <c r="W89" s="58">
        <f t="shared" ref="W89" si="68">W88+W87</f>
        <v>791</v>
      </c>
      <c r="X89" s="58">
        <f t="shared" ref="X89:Z89" si="69">X88+X87</f>
        <v>55</v>
      </c>
      <c r="Y89" s="58">
        <f t="shared" si="69"/>
        <v>0</v>
      </c>
      <c r="Z89" s="58">
        <f t="shared" si="69"/>
        <v>0</v>
      </c>
      <c r="AA89" s="34">
        <f t="shared" si="60"/>
        <v>-1.2484394506866416E-2</v>
      </c>
      <c r="AB89" s="34">
        <f t="shared" si="60"/>
        <v>0.12244897959183673</v>
      </c>
      <c r="AC89" s="34">
        <f t="shared" si="60"/>
        <v>0</v>
      </c>
      <c r="AD89" s="34" t="s">
        <v>7</v>
      </c>
    </row>
    <row r="90" spans="1:30" ht="18.75" x14ac:dyDescent="0.3">
      <c r="A90" s="119" t="s">
        <v>50</v>
      </c>
      <c r="B90" s="57" t="s">
        <v>51</v>
      </c>
      <c r="C90" s="24">
        <v>0</v>
      </c>
      <c r="D90" s="25">
        <v>36</v>
      </c>
      <c r="E90" s="33">
        <v>0</v>
      </c>
      <c r="F90" s="27">
        <v>0</v>
      </c>
      <c r="G90" s="28">
        <v>0</v>
      </c>
      <c r="H90" s="29">
        <v>34</v>
      </c>
      <c r="I90" s="30">
        <v>0</v>
      </c>
      <c r="J90" s="31">
        <v>0</v>
      </c>
      <c r="K90" s="24">
        <v>0</v>
      </c>
      <c r="L90" s="32">
        <v>23</v>
      </c>
      <c r="M90" s="33">
        <v>0</v>
      </c>
      <c r="N90" s="27">
        <v>0</v>
      </c>
      <c r="O90" s="24">
        <v>0</v>
      </c>
      <c r="P90" s="32">
        <v>21</v>
      </c>
      <c r="Q90" s="33">
        <v>0</v>
      </c>
      <c r="R90" s="27">
        <v>0</v>
      </c>
      <c r="S90" s="24">
        <v>0</v>
      </c>
      <c r="T90" s="32">
        <v>23</v>
      </c>
      <c r="U90" s="33">
        <v>0</v>
      </c>
      <c r="V90" s="27">
        <v>0</v>
      </c>
      <c r="W90" s="24">
        <v>0</v>
      </c>
      <c r="X90" s="32">
        <v>34</v>
      </c>
      <c r="Y90" s="33">
        <v>0</v>
      </c>
      <c r="Z90" s="27">
        <v>0</v>
      </c>
      <c r="AA90" s="34">
        <f t="shared" si="60"/>
        <v>0</v>
      </c>
      <c r="AB90" s="34">
        <f t="shared" si="60"/>
        <v>0.47826086956521741</v>
      </c>
      <c r="AC90" s="34">
        <f t="shared" si="60"/>
        <v>0</v>
      </c>
      <c r="AD90" s="34" t="s">
        <v>7</v>
      </c>
    </row>
    <row r="91" spans="1:30" ht="18.75" x14ac:dyDescent="0.3">
      <c r="A91" s="120"/>
      <c r="B91" s="57" t="s">
        <v>49</v>
      </c>
      <c r="C91" s="24">
        <v>81</v>
      </c>
      <c r="D91" s="25">
        <v>0</v>
      </c>
      <c r="E91" s="33">
        <v>0</v>
      </c>
      <c r="F91" s="27">
        <v>0</v>
      </c>
      <c r="G91" s="28">
        <v>54</v>
      </c>
      <c r="H91" s="29">
        <v>0</v>
      </c>
      <c r="I91" s="30">
        <v>0</v>
      </c>
      <c r="J91" s="31">
        <v>0</v>
      </c>
      <c r="K91" s="24">
        <v>48</v>
      </c>
      <c r="L91" s="32">
        <v>0</v>
      </c>
      <c r="M91" s="33">
        <v>0</v>
      </c>
      <c r="N91" s="27">
        <v>0</v>
      </c>
      <c r="O91" s="24">
        <v>47</v>
      </c>
      <c r="P91" s="32">
        <v>0</v>
      </c>
      <c r="Q91" s="33">
        <v>0</v>
      </c>
      <c r="R91" s="27">
        <v>0</v>
      </c>
      <c r="S91" s="24">
        <v>48</v>
      </c>
      <c r="T91" s="32">
        <v>0</v>
      </c>
      <c r="U91" s="33">
        <v>0</v>
      </c>
      <c r="V91" s="27">
        <v>0</v>
      </c>
      <c r="W91" s="24">
        <v>52</v>
      </c>
      <c r="X91" s="32">
        <v>0</v>
      </c>
      <c r="Y91" s="33">
        <v>0</v>
      </c>
      <c r="Z91" s="27">
        <v>0</v>
      </c>
      <c r="AA91" s="34">
        <f t="shared" si="60"/>
        <v>8.3333333333333329E-2</v>
      </c>
      <c r="AB91" s="34">
        <f t="shared" si="60"/>
        <v>0</v>
      </c>
      <c r="AC91" s="34">
        <f t="shared" si="60"/>
        <v>0</v>
      </c>
      <c r="AD91" s="34" t="s">
        <v>7</v>
      </c>
    </row>
    <row r="92" spans="1:30" ht="18.75" x14ac:dyDescent="0.3">
      <c r="A92" s="120"/>
      <c r="B92" s="57" t="s">
        <v>52</v>
      </c>
      <c r="C92" s="24">
        <v>94</v>
      </c>
      <c r="D92" s="25">
        <v>14</v>
      </c>
      <c r="E92" s="33">
        <v>0</v>
      </c>
      <c r="F92" s="27">
        <v>0</v>
      </c>
      <c r="G92" s="28">
        <v>92</v>
      </c>
      <c r="H92" s="29">
        <v>15</v>
      </c>
      <c r="I92" s="30">
        <v>0</v>
      </c>
      <c r="J92" s="31">
        <v>0</v>
      </c>
      <c r="K92" s="24">
        <v>81</v>
      </c>
      <c r="L92" s="32">
        <v>21</v>
      </c>
      <c r="M92" s="33">
        <v>0</v>
      </c>
      <c r="N92" s="27">
        <v>0</v>
      </c>
      <c r="O92" s="24">
        <v>101</v>
      </c>
      <c r="P92" s="32">
        <v>24</v>
      </c>
      <c r="Q92" s="33">
        <v>0</v>
      </c>
      <c r="R92" s="27">
        <v>0</v>
      </c>
      <c r="S92" s="24">
        <v>108</v>
      </c>
      <c r="T92" s="32">
        <v>19</v>
      </c>
      <c r="U92" s="33">
        <v>0</v>
      </c>
      <c r="V92" s="27">
        <v>0</v>
      </c>
      <c r="W92" s="24">
        <v>115</v>
      </c>
      <c r="X92" s="32">
        <v>22</v>
      </c>
      <c r="Y92" s="33">
        <v>0</v>
      </c>
      <c r="Z92" s="27">
        <v>0</v>
      </c>
      <c r="AA92" s="34">
        <f t="shared" si="60"/>
        <v>6.4814814814814811E-2</v>
      </c>
      <c r="AB92" s="34">
        <f t="shared" si="60"/>
        <v>0.15789473684210525</v>
      </c>
      <c r="AC92" s="34">
        <f t="shared" si="60"/>
        <v>0</v>
      </c>
      <c r="AD92" s="34" t="s">
        <v>7</v>
      </c>
    </row>
    <row r="93" spans="1:30" ht="18.75" x14ac:dyDescent="0.3">
      <c r="A93" s="121"/>
      <c r="B93" s="35" t="s">
        <v>143</v>
      </c>
      <c r="C93" s="58">
        <f t="shared" ref="C93:V93" si="70">SUM(C90:C92)</f>
        <v>175</v>
      </c>
      <c r="D93" s="58">
        <f t="shared" si="70"/>
        <v>50</v>
      </c>
      <c r="E93" s="58">
        <f t="shared" si="70"/>
        <v>0</v>
      </c>
      <c r="F93" s="58">
        <f t="shared" si="70"/>
        <v>0</v>
      </c>
      <c r="G93" s="58">
        <f t="shared" si="70"/>
        <v>146</v>
      </c>
      <c r="H93" s="58">
        <f t="shared" si="70"/>
        <v>49</v>
      </c>
      <c r="I93" s="58">
        <f t="shared" si="70"/>
        <v>0</v>
      </c>
      <c r="J93" s="58">
        <f t="shared" si="70"/>
        <v>0</v>
      </c>
      <c r="K93" s="58">
        <f t="shared" si="70"/>
        <v>129</v>
      </c>
      <c r="L93" s="58">
        <f t="shared" si="70"/>
        <v>44</v>
      </c>
      <c r="M93" s="58">
        <f t="shared" si="70"/>
        <v>0</v>
      </c>
      <c r="N93" s="58">
        <f t="shared" si="70"/>
        <v>0</v>
      </c>
      <c r="O93" s="58">
        <f t="shared" si="70"/>
        <v>148</v>
      </c>
      <c r="P93" s="58">
        <f t="shared" si="70"/>
        <v>45</v>
      </c>
      <c r="Q93" s="58">
        <f t="shared" si="70"/>
        <v>0</v>
      </c>
      <c r="R93" s="58">
        <f t="shared" si="70"/>
        <v>0</v>
      </c>
      <c r="S93" s="58">
        <f t="shared" si="70"/>
        <v>156</v>
      </c>
      <c r="T93" s="58">
        <f t="shared" si="70"/>
        <v>42</v>
      </c>
      <c r="U93" s="58">
        <f t="shared" si="70"/>
        <v>0</v>
      </c>
      <c r="V93" s="58">
        <f t="shared" si="70"/>
        <v>0</v>
      </c>
      <c r="W93" s="58">
        <f t="shared" ref="W93" si="71">SUM(W90:W92)</f>
        <v>167</v>
      </c>
      <c r="X93" s="58">
        <f t="shared" ref="X93:Z93" si="72">SUM(X90:X92)</f>
        <v>56</v>
      </c>
      <c r="Y93" s="58">
        <f t="shared" si="72"/>
        <v>0</v>
      </c>
      <c r="Z93" s="58">
        <f t="shared" si="72"/>
        <v>0</v>
      </c>
      <c r="AA93" s="34">
        <f t="shared" si="60"/>
        <v>7.0512820512820512E-2</v>
      </c>
      <c r="AB93" s="34">
        <f t="shared" si="60"/>
        <v>0.33333333333333331</v>
      </c>
      <c r="AC93" s="34">
        <f t="shared" si="60"/>
        <v>0</v>
      </c>
      <c r="AD93" s="34" t="s">
        <v>7</v>
      </c>
    </row>
    <row r="94" spans="1:30" ht="18.75" x14ac:dyDescent="0.3">
      <c r="A94" s="119" t="s">
        <v>53</v>
      </c>
      <c r="B94" s="57" t="s">
        <v>54</v>
      </c>
      <c r="C94" s="24">
        <v>249</v>
      </c>
      <c r="D94" s="25">
        <v>0</v>
      </c>
      <c r="E94" s="33">
        <v>0</v>
      </c>
      <c r="F94" s="27">
        <v>0</v>
      </c>
      <c r="G94" s="28">
        <v>110</v>
      </c>
      <c r="H94" s="29">
        <v>0</v>
      </c>
      <c r="I94" s="30">
        <v>0</v>
      </c>
      <c r="J94" s="31">
        <v>0</v>
      </c>
      <c r="K94" s="24">
        <v>43</v>
      </c>
      <c r="L94" s="32">
        <v>0</v>
      </c>
      <c r="M94" s="33">
        <v>0</v>
      </c>
      <c r="N94" s="27">
        <v>0</v>
      </c>
      <c r="O94" s="24">
        <v>15</v>
      </c>
      <c r="P94" s="32">
        <v>0</v>
      </c>
      <c r="Q94" s="33">
        <v>0</v>
      </c>
      <c r="R94" s="27">
        <v>0</v>
      </c>
      <c r="S94" s="24">
        <v>1</v>
      </c>
      <c r="T94" s="32">
        <v>0</v>
      </c>
      <c r="U94" s="33">
        <v>0</v>
      </c>
      <c r="V94" s="27">
        <v>0</v>
      </c>
      <c r="W94" s="24">
        <v>0</v>
      </c>
      <c r="X94" s="32">
        <v>0</v>
      </c>
      <c r="Y94" s="33">
        <v>0</v>
      </c>
      <c r="Z94" s="27">
        <v>0</v>
      </c>
      <c r="AA94" s="34">
        <f t="shared" si="60"/>
        <v>-1</v>
      </c>
      <c r="AB94" s="34">
        <f t="shared" si="60"/>
        <v>0</v>
      </c>
      <c r="AC94" s="34">
        <f t="shared" si="60"/>
        <v>0</v>
      </c>
      <c r="AD94" s="34" t="s">
        <v>7</v>
      </c>
    </row>
    <row r="95" spans="1:30" ht="18.75" x14ac:dyDescent="0.3">
      <c r="A95" s="120"/>
      <c r="B95" s="57" t="s">
        <v>53</v>
      </c>
      <c r="C95" s="24">
        <v>760</v>
      </c>
      <c r="D95" s="25">
        <v>42</v>
      </c>
      <c r="E95" s="33">
        <v>0</v>
      </c>
      <c r="F95" s="27">
        <v>0</v>
      </c>
      <c r="G95" s="28">
        <v>853</v>
      </c>
      <c r="H95" s="29">
        <v>60</v>
      </c>
      <c r="I95" s="30">
        <v>0</v>
      </c>
      <c r="J95" s="31">
        <v>0</v>
      </c>
      <c r="K95" s="24">
        <v>850</v>
      </c>
      <c r="L95" s="32">
        <v>61</v>
      </c>
      <c r="M95" s="33">
        <v>0</v>
      </c>
      <c r="N95" s="27">
        <v>0</v>
      </c>
      <c r="O95" s="24">
        <v>893</v>
      </c>
      <c r="P95" s="32">
        <v>59</v>
      </c>
      <c r="Q95" s="33">
        <v>0</v>
      </c>
      <c r="R95" s="27">
        <v>0</v>
      </c>
      <c r="S95" s="24">
        <v>913</v>
      </c>
      <c r="T95" s="32">
        <v>59</v>
      </c>
      <c r="U95" s="33">
        <v>0</v>
      </c>
      <c r="V95" s="27">
        <v>0</v>
      </c>
      <c r="W95" s="24">
        <v>976</v>
      </c>
      <c r="X95" s="32">
        <v>78</v>
      </c>
      <c r="Y95" s="33">
        <v>0</v>
      </c>
      <c r="Z95" s="27">
        <v>0</v>
      </c>
      <c r="AA95" s="34">
        <f t="shared" si="60"/>
        <v>6.9003285870755757E-2</v>
      </c>
      <c r="AB95" s="34">
        <f t="shared" si="60"/>
        <v>0.32203389830508472</v>
      </c>
      <c r="AC95" s="34">
        <f t="shared" si="60"/>
        <v>0</v>
      </c>
      <c r="AD95" s="34" t="s">
        <v>7</v>
      </c>
    </row>
    <row r="96" spans="1:30" ht="18.75" x14ac:dyDescent="0.3">
      <c r="A96" s="120"/>
      <c r="B96" s="57" t="s">
        <v>191</v>
      </c>
      <c r="C96" s="24">
        <v>0</v>
      </c>
      <c r="D96" s="25">
        <v>0</v>
      </c>
      <c r="E96" s="33">
        <v>0</v>
      </c>
      <c r="F96" s="27">
        <v>0</v>
      </c>
      <c r="G96" s="28">
        <v>0</v>
      </c>
      <c r="H96" s="29">
        <v>0</v>
      </c>
      <c r="I96" s="30">
        <v>0</v>
      </c>
      <c r="J96" s="31">
        <v>0</v>
      </c>
      <c r="K96" s="24">
        <v>0</v>
      </c>
      <c r="L96" s="32">
        <v>0</v>
      </c>
      <c r="M96" s="33">
        <v>0</v>
      </c>
      <c r="N96" s="27">
        <v>0</v>
      </c>
      <c r="O96" s="24">
        <v>0</v>
      </c>
      <c r="P96" s="32">
        <v>0</v>
      </c>
      <c r="Q96" s="33">
        <v>0</v>
      </c>
      <c r="R96" s="27">
        <v>0</v>
      </c>
      <c r="S96" s="24">
        <v>1</v>
      </c>
      <c r="T96" s="32">
        <v>0</v>
      </c>
      <c r="U96" s="33">
        <v>0</v>
      </c>
      <c r="V96" s="27">
        <v>0</v>
      </c>
      <c r="W96" s="24">
        <v>0</v>
      </c>
      <c r="X96" s="32">
        <v>0</v>
      </c>
      <c r="Y96" s="33">
        <v>0</v>
      </c>
      <c r="Z96" s="27">
        <v>0</v>
      </c>
      <c r="AA96" s="34">
        <f t="shared" si="60"/>
        <v>-1</v>
      </c>
      <c r="AB96" s="34">
        <f t="shared" si="60"/>
        <v>0</v>
      </c>
      <c r="AC96" s="34">
        <f t="shared" si="60"/>
        <v>0</v>
      </c>
      <c r="AD96" s="34" t="s">
        <v>7</v>
      </c>
    </row>
    <row r="97" spans="1:30" ht="18.75" x14ac:dyDescent="0.3">
      <c r="A97" s="121"/>
      <c r="B97" s="35" t="s">
        <v>143</v>
      </c>
      <c r="C97" s="58">
        <f>SUM(C94:C96)</f>
        <v>1009</v>
      </c>
      <c r="D97" s="58">
        <f t="shared" ref="D97:V97" si="73">SUM(D94:D96)</f>
        <v>42</v>
      </c>
      <c r="E97" s="58">
        <f t="shared" si="73"/>
        <v>0</v>
      </c>
      <c r="F97" s="58">
        <f t="shared" si="73"/>
        <v>0</v>
      </c>
      <c r="G97" s="58">
        <f t="shared" si="73"/>
        <v>963</v>
      </c>
      <c r="H97" s="58">
        <f t="shared" si="73"/>
        <v>60</v>
      </c>
      <c r="I97" s="58">
        <f t="shared" si="73"/>
        <v>0</v>
      </c>
      <c r="J97" s="58">
        <f t="shared" si="73"/>
        <v>0</v>
      </c>
      <c r="K97" s="58">
        <f t="shared" si="73"/>
        <v>893</v>
      </c>
      <c r="L97" s="58">
        <f t="shared" si="73"/>
        <v>61</v>
      </c>
      <c r="M97" s="58">
        <f t="shared" si="73"/>
        <v>0</v>
      </c>
      <c r="N97" s="58">
        <f t="shared" si="73"/>
        <v>0</v>
      </c>
      <c r="O97" s="58">
        <f t="shared" si="73"/>
        <v>908</v>
      </c>
      <c r="P97" s="58">
        <f t="shared" si="73"/>
        <v>59</v>
      </c>
      <c r="Q97" s="58">
        <f t="shared" si="73"/>
        <v>0</v>
      </c>
      <c r="R97" s="58">
        <f t="shared" si="73"/>
        <v>0</v>
      </c>
      <c r="S97" s="58">
        <f t="shared" si="73"/>
        <v>915</v>
      </c>
      <c r="T97" s="58">
        <f t="shared" si="73"/>
        <v>59</v>
      </c>
      <c r="U97" s="58">
        <f t="shared" si="73"/>
        <v>0</v>
      </c>
      <c r="V97" s="58">
        <f t="shared" si="73"/>
        <v>0</v>
      </c>
      <c r="W97" s="58">
        <f t="shared" ref="W97" si="74">SUM(W94:W96)</f>
        <v>976</v>
      </c>
      <c r="X97" s="58">
        <f t="shared" ref="X97:Z97" si="75">SUM(X94:X96)</f>
        <v>78</v>
      </c>
      <c r="Y97" s="58">
        <f t="shared" si="75"/>
        <v>0</v>
      </c>
      <c r="Z97" s="58">
        <f t="shared" si="75"/>
        <v>0</v>
      </c>
      <c r="AA97" s="34">
        <f t="shared" si="60"/>
        <v>6.6666666666666666E-2</v>
      </c>
      <c r="AB97" s="34">
        <f t="shared" si="60"/>
        <v>0.32203389830508472</v>
      </c>
      <c r="AC97" s="34">
        <f t="shared" si="60"/>
        <v>0</v>
      </c>
      <c r="AD97" s="34" t="s">
        <v>7</v>
      </c>
    </row>
    <row r="98" spans="1:30" ht="18.75" x14ac:dyDescent="0.3">
      <c r="A98" s="146" t="s">
        <v>17</v>
      </c>
      <c r="B98" s="23" t="s">
        <v>18</v>
      </c>
      <c r="C98" s="24">
        <v>8</v>
      </c>
      <c r="D98" s="25">
        <v>0</v>
      </c>
      <c r="E98" s="33">
        <v>0</v>
      </c>
      <c r="F98" s="27">
        <v>0</v>
      </c>
      <c r="G98" s="28">
        <v>6</v>
      </c>
      <c r="H98" s="29">
        <v>0</v>
      </c>
      <c r="I98" s="30">
        <v>0</v>
      </c>
      <c r="J98" s="31">
        <v>0</v>
      </c>
      <c r="K98" s="24">
        <v>6</v>
      </c>
      <c r="L98" s="32">
        <v>0</v>
      </c>
      <c r="M98" s="33">
        <v>0</v>
      </c>
      <c r="N98" s="27">
        <v>0</v>
      </c>
      <c r="O98" s="24">
        <v>7</v>
      </c>
      <c r="P98" s="32">
        <v>0</v>
      </c>
      <c r="Q98" s="33">
        <v>0</v>
      </c>
      <c r="R98" s="27">
        <v>0</v>
      </c>
      <c r="S98" s="24">
        <v>4</v>
      </c>
      <c r="T98" s="32">
        <v>0</v>
      </c>
      <c r="U98" s="33">
        <v>0</v>
      </c>
      <c r="V98" s="27">
        <v>0</v>
      </c>
      <c r="W98" s="24">
        <v>8</v>
      </c>
      <c r="X98" s="32">
        <v>0</v>
      </c>
      <c r="Y98" s="33">
        <v>0</v>
      </c>
      <c r="Z98" s="27">
        <v>0</v>
      </c>
      <c r="AA98" s="34">
        <f t="shared" si="60"/>
        <v>1</v>
      </c>
      <c r="AB98" s="34">
        <f t="shared" si="60"/>
        <v>0</v>
      </c>
      <c r="AC98" s="34">
        <f t="shared" si="60"/>
        <v>0</v>
      </c>
      <c r="AD98" s="34" t="s">
        <v>7</v>
      </c>
    </row>
    <row r="99" spans="1:30" ht="18.75" x14ac:dyDescent="0.3">
      <c r="A99" s="121"/>
      <c r="B99" s="35" t="s">
        <v>143</v>
      </c>
      <c r="C99" s="58">
        <f>SUM(C98)</f>
        <v>8</v>
      </c>
      <c r="D99" s="58">
        <f>SUM(D98)</f>
        <v>0</v>
      </c>
      <c r="E99" s="58">
        <f>SUM(E98)</f>
        <v>0</v>
      </c>
      <c r="F99" s="58">
        <f>SUM(F97:F98)</f>
        <v>0</v>
      </c>
      <c r="G99" s="36">
        <f>SUM(G98)</f>
        <v>6</v>
      </c>
      <c r="H99" s="36">
        <f>SUM(H98)</f>
        <v>0</v>
      </c>
      <c r="I99" s="36">
        <f>SUM(I97:I98)</f>
        <v>0</v>
      </c>
      <c r="J99" s="36">
        <f t="shared" ref="J99" si="76">SUM(J97:J98)</f>
        <v>0</v>
      </c>
      <c r="K99" s="58">
        <f>SUM(K98)</f>
        <v>6</v>
      </c>
      <c r="L99" s="58">
        <f>SUM(L98)</f>
        <v>0</v>
      </c>
      <c r="M99" s="58">
        <f>SUM(M98)</f>
        <v>0</v>
      </c>
      <c r="N99" s="58">
        <f t="shared" ref="N99" si="77">SUM(N97:N98)</f>
        <v>0</v>
      </c>
      <c r="O99" s="58">
        <f>SUM(O98)</f>
        <v>7</v>
      </c>
      <c r="P99" s="58">
        <f>SUM(P98)</f>
        <v>0</v>
      </c>
      <c r="Q99" s="58">
        <f>SUM(Q98)</f>
        <v>0</v>
      </c>
      <c r="R99" s="58">
        <f t="shared" ref="R99" si="78">SUM(R97:R98)</f>
        <v>0</v>
      </c>
      <c r="S99" s="58">
        <f>SUM(S98)</f>
        <v>4</v>
      </c>
      <c r="T99" s="58">
        <f>SUM(T98)</f>
        <v>0</v>
      </c>
      <c r="U99" s="58">
        <f>SUM(U98)</f>
        <v>0</v>
      </c>
      <c r="V99" s="58">
        <f t="shared" ref="V99" si="79">SUM(V97:V98)</f>
        <v>0</v>
      </c>
      <c r="W99" s="58">
        <f>SUM(W98)</f>
        <v>8</v>
      </c>
      <c r="X99" s="58">
        <f>SUM(X98)</f>
        <v>0</v>
      </c>
      <c r="Y99" s="58">
        <f>SUM(Y98)</f>
        <v>0</v>
      </c>
      <c r="Z99" s="58">
        <f t="shared" ref="Z99" si="80">SUM(Z97:Z98)</f>
        <v>0</v>
      </c>
      <c r="AA99" s="34">
        <f t="shared" si="60"/>
        <v>1</v>
      </c>
      <c r="AB99" s="34">
        <f t="shared" si="60"/>
        <v>0</v>
      </c>
      <c r="AC99" s="34">
        <f t="shared" si="60"/>
        <v>0</v>
      </c>
      <c r="AD99" s="34" t="s">
        <v>7</v>
      </c>
    </row>
    <row r="100" spans="1:30" ht="15.75" customHeight="1" x14ac:dyDescent="0.3">
      <c r="A100" s="12"/>
      <c r="B100" s="40" t="s">
        <v>176</v>
      </c>
      <c r="C100" s="41">
        <f>SUM(C81+C86+C89+C93+C97+C99)</f>
        <v>2782</v>
      </c>
      <c r="D100" s="41">
        <f t="shared" ref="D100:V100" si="81">SUM(D81+D86+D89+D93+D97+D99)</f>
        <v>294</v>
      </c>
      <c r="E100" s="41">
        <f t="shared" si="81"/>
        <v>0</v>
      </c>
      <c r="F100" s="41">
        <f t="shared" si="81"/>
        <v>0</v>
      </c>
      <c r="G100" s="41">
        <f t="shared" si="81"/>
        <v>2886</v>
      </c>
      <c r="H100" s="41">
        <f t="shared" si="81"/>
        <v>245</v>
      </c>
      <c r="I100" s="41">
        <f t="shared" si="81"/>
        <v>0</v>
      </c>
      <c r="J100" s="41">
        <f t="shared" si="81"/>
        <v>0</v>
      </c>
      <c r="K100" s="41">
        <f t="shared" si="81"/>
        <v>2906</v>
      </c>
      <c r="L100" s="41">
        <f t="shared" si="81"/>
        <v>204</v>
      </c>
      <c r="M100" s="41">
        <f t="shared" si="81"/>
        <v>0</v>
      </c>
      <c r="N100" s="41">
        <f t="shared" si="81"/>
        <v>0</v>
      </c>
      <c r="O100" s="41">
        <f t="shared" si="81"/>
        <v>2981</v>
      </c>
      <c r="P100" s="41">
        <f t="shared" si="81"/>
        <v>221</v>
      </c>
      <c r="Q100" s="41">
        <f t="shared" si="81"/>
        <v>0</v>
      </c>
      <c r="R100" s="41">
        <f t="shared" si="81"/>
        <v>0</v>
      </c>
      <c r="S100" s="41">
        <f t="shared" si="81"/>
        <v>3238</v>
      </c>
      <c r="T100" s="41">
        <f t="shared" si="81"/>
        <v>267</v>
      </c>
      <c r="U100" s="41">
        <f t="shared" si="81"/>
        <v>0</v>
      </c>
      <c r="V100" s="41">
        <f t="shared" si="81"/>
        <v>0</v>
      </c>
      <c r="W100" s="41">
        <f t="shared" ref="W100" si="82">SUM(W81+W86+W89+W93+W97+W99)</f>
        <v>3446</v>
      </c>
      <c r="X100" s="41">
        <f t="shared" ref="X100:Z100" si="83">SUM(X81+X86+X89+X93+X97+X99)</f>
        <v>349</v>
      </c>
      <c r="Y100" s="41">
        <f t="shared" si="83"/>
        <v>0</v>
      </c>
      <c r="Z100" s="41">
        <f t="shared" si="83"/>
        <v>0</v>
      </c>
      <c r="AA100" s="34">
        <f t="shared" si="60"/>
        <v>6.4237183446571963E-2</v>
      </c>
      <c r="AB100" s="34">
        <f t="shared" si="60"/>
        <v>0.30711610486891383</v>
      </c>
      <c r="AC100" s="34">
        <f t="shared" si="60"/>
        <v>0</v>
      </c>
      <c r="AD100" s="34" t="s">
        <v>7</v>
      </c>
    </row>
    <row r="101" spans="1:30" s="10" customFormat="1" ht="18.75" x14ac:dyDescent="0.3">
      <c r="A101" s="9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7"/>
      <c r="AB101" s="67"/>
      <c r="AC101" s="67"/>
      <c r="AD101" s="67"/>
    </row>
    <row r="102" spans="1:30" s="10" customFormat="1" ht="16.5" customHeight="1" x14ac:dyDescent="0.3">
      <c r="A102" s="9"/>
      <c r="B102" s="14"/>
      <c r="C102" s="118" t="s">
        <v>162</v>
      </c>
      <c r="D102" s="118"/>
      <c r="E102" s="118"/>
      <c r="F102" s="118"/>
      <c r="G102" s="118" t="s">
        <v>151</v>
      </c>
      <c r="H102" s="118"/>
      <c r="I102" s="118"/>
      <c r="J102" s="118"/>
      <c r="K102" s="118" t="s">
        <v>155</v>
      </c>
      <c r="L102" s="118"/>
      <c r="M102" s="118"/>
      <c r="N102" s="118"/>
      <c r="O102" s="142" t="s">
        <v>164</v>
      </c>
      <c r="P102" s="142"/>
      <c r="Q102" s="142"/>
      <c r="R102" s="142"/>
      <c r="S102" s="142" t="s">
        <v>177</v>
      </c>
      <c r="T102" s="142"/>
      <c r="U102" s="142"/>
      <c r="V102" s="142"/>
      <c r="W102" s="108"/>
      <c r="X102" s="106"/>
      <c r="Y102" s="106"/>
      <c r="Z102" s="106"/>
      <c r="AA102" s="118" t="s">
        <v>213</v>
      </c>
      <c r="AB102" s="118"/>
      <c r="AC102" s="118"/>
      <c r="AD102" s="118"/>
    </row>
    <row r="103" spans="1:30" ht="24.6" customHeight="1" x14ac:dyDescent="0.3">
      <c r="A103" s="11" t="s">
        <v>147</v>
      </c>
      <c r="B103" s="15" t="s">
        <v>0</v>
      </c>
      <c r="C103" s="16" t="s">
        <v>1</v>
      </c>
      <c r="D103" s="17" t="s">
        <v>2</v>
      </c>
      <c r="E103" s="18" t="s">
        <v>3</v>
      </c>
      <c r="F103" s="19" t="s">
        <v>4</v>
      </c>
      <c r="G103" s="16" t="s">
        <v>1</v>
      </c>
      <c r="H103" s="20" t="s">
        <v>2</v>
      </c>
      <c r="I103" s="21" t="s">
        <v>3</v>
      </c>
      <c r="J103" s="19" t="s">
        <v>4</v>
      </c>
      <c r="K103" s="16" t="s">
        <v>1</v>
      </c>
      <c r="L103" s="20" t="s">
        <v>2</v>
      </c>
      <c r="M103" s="21" t="s">
        <v>3</v>
      </c>
      <c r="N103" s="19" t="s">
        <v>4</v>
      </c>
      <c r="O103" s="16" t="s">
        <v>1</v>
      </c>
      <c r="P103" s="20" t="s">
        <v>2</v>
      </c>
      <c r="Q103" s="21" t="s">
        <v>3</v>
      </c>
      <c r="R103" s="19" t="s">
        <v>4</v>
      </c>
      <c r="S103" s="16" t="s">
        <v>1</v>
      </c>
      <c r="T103" s="20" t="s">
        <v>2</v>
      </c>
      <c r="U103" s="21" t="s">
        <v>3</v>
      </c>
      <c r="V103" s="19" t="s">
        <v>4</v>
      </c>
      <c r="W103" s="16" t="s">
        <v>1</v>
      </c>
      <c r="X103" s="20" t="s">
        <v>2</v>
      </c>
      <c r="Y103" s="21" t="s">
        <v>3</v>
      </c>
      <c r="Z103" s="19" t="s">
        <v>4</v>
      </c>
      <c r="AA103" s="22" t="s">
        <v>1</v>
      </c>
      <c r="AB103" s="22" t="s">
        <v>2</v>
      </c>
      <c r="AC103" s="22" t="s">
        <v>3</v>
      </c>
      <c r="AD103" s="22" t="s">
        <v>4</v>
      </c>
    </row>
    <row r="104" spans="1:30" ht="18.75" customHeight="1" x14ac:dyDescent="0.3">
      <c r="A104" s="138" t="s">
        <v>55</v>
      </c>
      <c r="B104" s="57" t="s">
        <v>56</v>
      </c>
      <c r="C104" s="24">
        <v>0</v>
      </c>
      <c r="D104" s="25">
        <v>33</v>
      </c>
      <c r="E104" s="33">
        <v>0</v>
      </c>
      <c r="F104" s="27">
        <v>0</v>
      </c>
      <c r="G104" s="28">
        <v>0</v>
      </c>
      <c r="H104" s="29">
        <v>33</v>
      </c>
      <c r="I104" s="30">
        <v>0</v>
      </c>
      <c r="J104" s="31">
        <v>0</v>
      </c>
      <c r="K104" s="24">
        <v>0</v>
      </c>
      <c r="L104" s="32">
        <v>32</v>
      </c>
      <c r="M104" s="33">
        <v>0</v>
      </c>
      <c r="N104" s="27">
        <v>0</v>
      </c>
      <c r="O104" s="24">
        <v>0</v>
      </c>
      <c r="P104" s="32">
        <v>38</v>
      </c>
      <c r="Q104" s="33">
        <v>0</v>
      </c>
      <c r="R104" s="27">
        <v>0</v>
      </c>
      <c r="S104" s="24">
        <v>0</v>
      </c>
      <c r="T104" s="32">
        <v>41</v>
      </c>
      <c r="U104" s="33">
        <v>0</v>
      </c>
      <c r="V104" s="27">
        <v>0</v>
      </c>
      <c r="W104" s="24">
        <v>0</v>
      </c>
      <c r="X104" s="32">
        <v>37</v>
      </c>
      <c r="Y104" s="33">
        <v>0</v>
      </c>
      <c r="Z104" s="27">
        <v>0</v>
      </c>
      <c r="AA104" s="34">
        <f t="shared" ref="AA104:AC119" si="84">IFERROR((W104-S104)/S104,0)</f>
        <v>0</v>
      </c>
      <c r="AB104" s="34">
        <f t="shared" si="84"/>
        <v>-9.7560975609756101E-2</v>
      </c>
      <c r="AC104" s="34">
        <f t="shared" si="84"/>
        <v>0</v>
      </c>
      <c r="AD104" s="34" t="s">
        <v>7</v>
      </c>
    </row>
    <row r="105" spans="1:30" ht="18.75" x14ac:dyDescent="0.3">
      <c r="A105" s="141"/>
      <c r="B105" s="60" t="s">
        <v>143</v>
      </c>
      <c r="C105" s="68">
        <f>SUM(C104)</f>
        <v>0</v>
      </c>
      <c r="D105" s="68">
        <f t="shared" ref="D105:V105" si="85">SUM(D104)</f>
        <v>33</v>
      </c>
      <c r="E105" s="68">
        <f t="shared" si="85"/>
        <v>0</v>
      </c>
      <c r="F105" s="68">
        <f t="shared" si="85"/>
        <v>0</v>
      </c>
      <c r="G105" s="68">
        <f t="shared" si="85"/>
        <v>0</v>
      </c>
      <c r="H105" s="68">
        <f t="shared" si="85"/>
        <v>33</v>
      </c>
      <c r="I105" s="68">
        <f t="shared" si="85"/>
        <v>0</v>
      </c>
      <c r="J105" s="68">
        <f t="shared" si="85"/>
        <v>0</v>
      </c>
      <c r="K105" s="68">
        <f t="shared" si="85"/>
        <v>0</v>
      </c>
      <c r="L105" s="68">
        <f t="shared" si="85"/>
        <v>32</v>
      </c>
      <c r="M105" s="68">
        <f t="shared" si="85"/>
        <v>0</v>
      </c>
      <c r="N105" s="68">
        <f t="shared" si="85"/>
        <v>0</v>
      </c>
      <c r="O105" s="68">
        <f t="shared" si="85"/>
        <v>0</v>
      </c>
      <c r="P105" s="68">
        <f t="shared" si="85"/>
        <v>38</v>
      </c>
      <c r="Q105" s="68">
        <f t="shared" si="85"/>
        <v>0</v>
      </c>
      <c r="R105" s="68">
        <f t="shared" si="85"/>
        <v>0</v>
      </c>
      <c r="S105" s="68">
        <f t="shared" si="85"/>
        <v>0</v>
      </c>
      <c r="T105" s="68">
        <f t="shared" si="85"/>
        <v>41</v>
      </c>
      <c r="U105" s="68">
        <f t="shared" si="85"/>
        <v>0</v>
      </c>
      <c r="V105" s="68">
        <f t="shared" si="85"/>
        <v>0</v>
      </c>
      <c r="W105" s="68">
        <f t="shared" ref="W105" si="86">SUM(W104)</f>
        <v>0</v>
      </c>
      <c r="X105" s="68">
        <f t="shared" ref="X105:Z105" si="87">SUM(X104)</f>
        <v>37</v>
      </c>
      <c r="Y105" s="68">
        <f t="shared" si="87"/>
        <v>0</v>
      </c>
      <c r="Z105" s="68">
        <f t="shared" si="87"/>
        <v>0</v>
      </c>
      <c r="AA105" s="34">
        <f t="shared" si="84"/>
        <v>0</v>
      </c>
      <c r="AB105" s="34">
        <f t="shared" si="84"/>
        <v>-9.7560975609756101E-2</v>
      </c>
      <c r="AC105" s="34">
        <f t="shared" si="84"/>
        <v>0</v>
      </c>
      <c r="AD105" s="34" t="s">
        <v>7</v>
      </c>
    </row>
    <row r="106" spans="1:30" ht="18.75" x14ac:dyDescent="0.3">
      <c r="A106" s="138" t="s">
        <v>57</v>
      </c>
      <c r="B106" s="57" t="s">
        <v>58</v>
      </c>
      <c r="C106" s="24">
        <v>58</v>
      </c>
      <c r="D106" s="25">
        <v>0</v>
      </c>
      <c r="E106" s="33">
        <v>0</v>
      </c>
      <c r="F106" s="27">
        <v>0</v>
      </c>
      <c r="G106" s="28">
        <v>59</v>
      </c>
      <c r="H106" s="29">
        <v>0</v>
      </c>
      <c r="I106" s="30">
        <v>0</v>
      </c>
      <c r="J106" s="31">
        <v>0</v>
      </c>
      <c r="K106" s="24">
        <v>61</v>
      </c>
      <c r="L106" s="32">
        <v>0</v>
      </c>
      <c r="M106" s="33">
        <v>0</v>
      </c>
      <c r="N106" s="27">
        <v>0</v>
      </c>
      <c r="O106" s="24">
        <v>64</v>
      </c>
      <c r="P106" s="32">
        <v>0</v>
      </c>
      <c r="Q106" s="33">
        <v>0</v>
      </c>
      <c r="R106" s="27">
        <v>0</v>
      </c>
      <c r="S106" s="24">
        <v>72</v>
      </c>
      <c r="T106" s="32">
        <v>0</v>
      </c>
      <c r="U106" s="33">
        <v>0</v>
      </c>
      <c r="V106" s="27">
        <v>0</v>
      </c>
      <c r="W106" s="24">
        <v>90</v>
      </c>
      <c r="X106" s="32">
        <v>0</v>
      </c>
      <c r="Y106" s="33">
        <v>0</v>
      </c>
      <c r="Z106" s="27">
        <v>0</v>
      </c>
      <c r="AA106" s="34">
        <f t="shared" si="84"/>
        <v>0.25</v>
      </c>
      <c r="AB106" s="34">
        <f t="shared" si="84"/>
        <v>0</v>
      </c>
      <c r="AC106" s="34">
        <f t="shared" si="84"/>
        <v>0</v>
      </c>
      <c r="AD106" s="34" t="s">
        <v>7</v>
      </c>
    </row>
    <row r="107" spans="1:30" ht="18.75" x14ac:dyDescent="0.3">
      <c r="A107" s="139"/>
      <c r="B107" s="35" t="s">
        <v>143</v>
      </c>
      <c r="C107" s="58">
        <f t="shared" ref="C107:V107" si="88">SUM(C106)</f>
        <v>58</v>
      </c>
      <c r="D107" s="58">
        <f t="shared" si="88"/>
        <v>0</v>
      </c>
      <c r="E107" s="58">
        <f t="shared" si="88"/>
        <v>0</v>
      </c>
      <c r="F107" s="58">
        <f t="shared" si="88"/>
        <v>0</v>
      </c>
      <c r="G107" s="58">
        <f t="shared" si="88"/>
        <v>59</v>
      </c>
      <c r="H107" s="58">
        <f t="shared" si="88"/>
        <v>0</v>
      </c>
      <c r="I107" s="58">
        <f t="shared" si="88"/>
        <v>0</v>
      </c>
      <c r="J107" s="58">
        <f t="shared" si="88"/>
        <v>0</v>
      </c>
      <c r="K107" s="58">
        <f t="shared" si="88"/>
        <v>61</v>
      </c>
      <c r="L107" s="58">
        <f t="shared" si="88"/>
        <v>0</v>
      </c>
      <c r="M107" s="58">
        <f t="shared" si="88"/>
        <v>0</v>
      </c>
      <c r="N107" s="58">
        <f t="shared" si="88"/>
        <v>0</v>
      </c>
      <c r="O107" s="58">
        <f t="shared" si="88"/>
        <v>64</v>
      </c>
      <c r="P107" s="58">
        <f t="shared" si="88"/>
        <v>0</v>
      </c>
      <c r="Q107" s="58">
        <f t="shared" si="88"/>
        <v>0</v>
      </c>
      <c r="R107" s="58">
        <f t="shared" si="88"/>
        <v>0</v>
      </c>
      <c r="S107" s="58">
        <f t="shared" si="88"/>
        <v>72</v>
      </c>
      <c r="T107" s="58">
        <f t="shared" si="88"/>
        <v>0</v>
      </c>
      <c r="U107" s="58">
        <f t="shared" si="88"/>
        <v>0</v>
      </c>
      <c r="V107" s="58">
        <f t="shared" si="88"/>
        <v>0</v>
      </c>
      <c r="W107" s="58">
        <f t="shared" ref="W107" si="89">SUM(W106)</f>
        <v>90</v>
      </c>
      <c r="X107" s="58">
        <f t="shared" ref="X107:Z107" si="90">SUM(X106)</f>
        <v>0</v>
      </c>
      <c r="Y107" s="58">
        <f t="shared" si="90"/>
        <v>0</v>
      </c>
      <c r="Z107" s="58">
        <f t="shared" si="90"/>
        <v>0</v>
      </c>
      <c r="AA107" s="34">
        <f t="shared" si="84"/>
        <v>0.25</v>
      </c>
      <c r="AB107" s="34">
        <f t="shared" si="84"/>
        <v>0</v>
      </c>
      <c r="AC107" s="34">
        <f t="shared" si="84"/>
        <v>0</v>
      </c>
      <c r="AD107" s="34" t="s">
        <v>7</v>
      </c>
    </row>
    <row r="108" spans="1:30" ht="18.75" x14ac:dyDescent="0.3">
      <c r="A108" s="138" t="s">
        <v>60</v>
      </c>
      <c r="B108" s="57" t="s">
        <v>61</v>
      </c>
      <c r="C108" s="24">
        <v>550</v>
      </c>
      <c r="D108" s="25">
        <v>28</v>
      </c>
      <c r="E108" s="33">
        <v>0</v>
      </c>
      <c r="F108" s="27">
        <v>0</v>
      </c>
      <c r="G108" s="28">
        <v>542</v>
      </c>
      <c r="H108" s="29">
        <v>25</v>
      </c>
      <c r="I108" s="30">
        <v>0</v>
      </c>
      <c r="J108" s="31">
        <v>0</v>
      </c>
      <c r="K108" s="24">
        <v>528</v>
      </c>
      <c r="L108" s="32">
        <v>30</v>
      </c>
      <c r="M108" s="33">
        <v>0</v>
      </c>
      <c r="N108" s="27">
        <v>0</v>
      </c>
      <c r="O108" s="24">
        <v>580</v>
      </c>
      <c r="P108" s="32">
        <v>26</v>
      </c>
      <c r="Q108" s="33">
        <v>0</v>
      </c>
      <c r="R108" s="27">
        <v>0</v>
      </c>
      <c r="S108" s="24">
        <v>624</v>
      </c>
      <c r="T108" s="32">
        <v>21</v>
      </c>
      <c r="U108" s="33">
        <v>0</v>
      </c>
      <c r="V108" s="27">
        <v>0</v>
      </c>
      <c r="W108" s="24">
        <v>660</v>
      </c>
      <c r="X108" s="32">
        <v>25</v>
      </c>
      <c r="Y108" s="33">
        <v>0</v>
      </c>
      <c r="Z108" s="27">
        <v>0</v>
      </c>
      <c r="AA108" s="34">
        <f t="shared" si="84"/>
        <v>5.7692307692307696E-2</v>
      </c>
      <c r="AB108" s="34">
        <f t="shared" si="84"/>
        <v>0.19047619047619047</v>
      </c>
      <c r="AC108" s="34">
        <f t="shared" si="84"/>
        <v>0</v>
      </c>
      <c r="AD108" s="34" t="s">
        <v>7</v>
      </c>
    </row>
    <row r="109" spans="1:30" ht="18.75" x14ac:dyDescent="0.3">
      <c r="A109" s="139"/>
      <c r="B109" s="35" t="s">
        <v>143</v>
      </c>
      <c r="C109" s="58">
        <f t="shared" ref="C109:V109" si="91">SUM(C108)</f>
        <v>550</v>
      </c>
      <c r="D109" s="58">
        <f t="shared" si="91"/>
        <v>28</v>
      </c>
      <c r="E109" s="58">
        <f t="shared" si="91"/>
        <v>0</v>
      </c>
      <c r="F109" s="58">
        <f t="shared" si="91"/>
        <v>0</v>
      </c>
      <c r="G109" s="58">
        <f t="shared" si="91"/>
        <v>542</v>
      </c>
      <c r="H109" s="58">
        <f t="shared" si="91"/>
        <v>25</v>
      </c>
      <c r="I109" s="58">
        <f t="shared" si="91"/>
        <v>0</v>
      </c>
      <c r="J109" s="58">
        <f t="shared" si="91"/>
        <v>0</v>
      </c>
      <c r="K109" s="58">
        <f t="shared" si="91"/>
        <v>528</v>
      </c>
      <c r="L109" s="58">
        <f t="shared" si="91"/>
        <v>30</v>
      </c>
      <c r="M109" s="58">
        <f t="shared" si="91"/>
        <v>0</v>
      </c>
      <c r="N109" s="58">
        <f t="shared" si="91"/>
        <v>0</v>
      </c>
      <c r="O109" s="58">
        <f t="shared" si="91"/>
        <v>580</v>
      </c>
      <c r="P109" s="58">
        <f t="shared" si="91"/>
        <v>26</v>
      </c>
      <c r="Q109" s="58">
        <f t="shared" si="91"/>
        <v>0</v>
      </c>
      <c r="R109" s="58">
        <f t="shared" si="91"/>
        <v>0</v>
      </c>
      <c r="S109" s="58">
        <f t="shared" si="91"/>
        <v>624</v>
      </c>
      <c r="T109" s="58">
        <f t="shared" si="91"/>
        <v>21</v>
      </c>
      <c r="U109" s="58">
        <f t="shared" si="91"/>
        <v>0</v>
      </c>
      <c r="V109" s="58">
        <f t="shared" si="91"/>
        <v>0</v>
      </c>
      <c r="W109" s="58">
        <f t="shared" ref="W109" si="92">SUM(W108)</f>
        <v>660</v>
      </c>
      <c r="X109" s="58">
        <f t="shared" ref="X109:Z109" si="93">SUM(X108)</f>
        <v>25</v>
      </c>
      <c r="Y109" s="58">
        <f t="shared" si="93"/>
        <v>0</v>
      </c>
      <c r="Z109" s="58">
        <f t="shared" si="93"/>
        <v>0</v>
      </c>
      <c r="AA109" s="34">
        <f t="shared" si="84"/>
        <v>5.7692307692307696E-2</v>
      </c>
      <c r="AB109" s="34">
        <f t="shared" si="84"/>
        <v>0.19047619047619047</v>
      </c>
      <c r="AC109" s="34">
        <f t="shared" si="84"/>
        <v>0</v>
      </c>
      <c r="AD109" s="34" t="s">
        <v>7</v>
      </c>
    </row>
    <row r="110" spans="1:30" ht="18.75" x14ac:dyDescent="0.3">
      <c r="A110" s="119" t="s">
        <v>62</v>
      </c>
      <c r="B110" s="57" t="s">
        <v>174</v>
      </c>
      <c r="C110" s="24">
        <v>0</v>
      </c>
      <c r="D110" s="25">
        <v>0</v>
      </c>
      <c r="E110" s="33">
        <v>0</v>
      </c>
      <c r="F110" s="27">
        <v>0</v>
      </c>
      <c r="G110" s="28">
        <v>1</v>
      </c>
      <c r="H110" s="29">
        <v>0</v>
      </c>
      <c r="I110" s="30">
        <v>0</v>
      </c>
      <c r="J110" s="31">
        <v>0</v>
      </c>
      <c r="K110" s="24">
        <v>0</v>
      </c>
      <c r="L110" s="32">
        <v>0</v>
      </c>
      <c r="M110" s="33">
        <v>0</v>
      </c>
      <c r="N110" s="27">
        <v>0</v>
      </c>
      <c r="O110" s="24">
        <v>0</v>
      </c>
      <c r="P110" s="32">
        <v>0</v>
      </c>
      <c r="Q110" s="33">
        <v>0</v>
      </c>
      <c r="R110" s="27">
        <v>0</v>
      </c>
      <c r="S110" s="24">
        <v>0</v>
      </c>
      <c r="T110" s="32">
        <v>0</v>
      </c>
      <c r="U110" s="33">
        <v>0</v>
      </c>
      <c r="V110" s="27">
        <v>0</v>
      </c>
      <c r="W110" s="24">
        <v>0</v>
      </c>
      <c r="X110" s="32">
        <v>0</v>
      </c>
      <c r="Y110" s="33">
        <v>0</v>
      </c>
      <c r="Z110" s="27">
        <v>0</v>
      </c>
      <c r="AA110" s="34">
        <f t="shared" si="84"/>
        <v>0</v>
      </c>
      <c r="AB110" s="34">
        <f t="shared" si="84"/>
        <v>0</v>
      </c>
      <c r="AC110" s="34">
        <f t="shared" si="84"/>
        <v>0</v>
      </c>
      <c r="AD110" s="34" t="s">
        <v>7</v>
      </c>
    </row>
    <row r="111" spans="1:30" ht="18.75" x14ac:dyDescent="0.3">
      <c r="A111" s="120"/>
      <c r="B111" s="57" t="s">
        <v>63</v>
      </c>
      <c r="C111" s="24">
        <v>190</v>
      </c>
      <c r="D111" s="25">
        <v>16</v>
      </c>
      <c r="E111" s="33">
        <v>0</v>
      </c>
      <c r="F111" s="27">
        <v>0</v>
      </c>
      <c r="G111" s="28">
        <v>240</v>
      </c>
      <c r="H111" s="29">
        <v>18</v>
      </c>
      <c r="I111" s="30">
        <v>0</v>
      </c>
      <c r="J111" s="31">
        <v>0</v>
      </c>
      <c r="K111" s="24">
        <v>278</v>
      </c>
      <c r="L111" s="32">
        <v>15</v>
      </c>
      <c r="M111" s="33">
        <v>0</v>
      </c>
      <c r="N111" s="27">
        <v>0</v>
      </c>
      <c r="O111" s="24">
        <v>338</v>
      </c>
      <c r="P111" s="32">
        <v>12</v>
      </c>
      <c r="Q111" s="33">
        <v>0</v>
      </c>
      <c r="R111" s="27">
        <v>0</v>
      </c>
      <c r="S111" s="24">
        <v>361</v>
      </c>
      <c r="T111" s="32">
        <v>17</v>
      </c>
      <c r="U111" s="33">
        <v>0</v>
      </c>
      <c r="V111" s="27">
        <v>0</v>
      </c>
      <c r="W111" s="24">
        <v>377</v>
      </c>
      <c r="X111" s="32">
        <v>21</v>
      </c>
      <c r="Y111" s="33">
        <v>0</v>
      </c>
      <c r="Z111" s="27">
        <v>0</v>
      </c>
      <c r="AA111" s="34">
        <f t="shared" si="84"/>
        <v>4.4321329639889197E-2</v>
      </c>
      <c r="AB111" s="34">
        <f t="shared" si="84"/>
        <v>0.23529411764705882</v>
      </c>
      <c r="AC111" s="34">
        <f t="shared" si="84"/>
        <v>0</v>
      </c>
      <c r="AD111" s="34" t="s">
        <v>7</v>
      </c>
    </row>
    <row r="112" spans="1:30" ht="18.75" x14ac:dyDescent="0.3">
      <c r="A112" s="120"/>
      <c r="B112" s="57" t="s">
        <v>64</v>
      </c>
      <c r="C112" s="24">
        <v>225</v>
      </c>
      <c r="D112" s="25">
        <v>0</v>
      </c>
      <c r="E112" s="33">
        <v>0</v>
      </c>
      <c r="F112" s="27">
        <v>0</v>
      </c>
      <c r="G112" s="28">
        <v>178</v>
      </c>
      <c r="H112" s="29">
        <v>0</v>
      </c>
      <c r="I112" s="30">
        <v>0</v>
      </c>
      <c r="J112" s="31">
        <v>0</v>
      </c>
      <c r="K112" s="24">
        <v>107</v>
      </c>
      <c r="L112" s="32">
        <v>0</v>
      </c>
      <c r="M112" s="33">
        <v>0</v>
      </c>
      <c r="N112" s="27">
        <v>0</v>
      </c>
      <c r="O112" s="24">
        <v>77</v>
      </c>
      <c r="P112" s="32">
        <v>0</v>
      </c>
      <c r="Q112" s="33">
        <v>0</v>
      </c>
      <c r="R112" s="27">
        <v>0</v>
      </c>
      <c r="S112" s="24">
        <v>46</v>
      </c>
      <c r="T112" s="32">
        <v>0</v>
      </c>
      <c r="U112" s="33">
        <v>0</v>
      </c>
      <c r="V112" s="27">
        <v>0</v>
      </c>
      <c r="W112" s="24">
        <v>50</v>
      </c>
      <c r="X112" s="32">
        <v>0</v>
      </c>
      <c r="Y112" s="33">
        <v>0</v>
      </c>
      <c r="Z112" s="27">
        <v>0</v>
      </c>
      <c r="AA112" s="34">
        <f t="shared" si="84"/>
        <v>8.6956521739130432E-2</v>
      </c>
      <c r="AB112" s="34">
        <f t="shared" si="84"/>
        <v>0</v>
      </c>
      <c r="AC112" s="34">
        <f t="shared" si="84"/>
        <v>0</v>
      </c>
      <c r="AD112" s="34" t="s">
        <v>7</v>
      </c>
    </row>
    <row r="113" spans="1:30" ht="18.75" x14ac:dyDescent="0.3">
      <c r="A113" s="121"/>
      <c r="B113" s="35" t="s">
        <v>143</v>
      </c>
      <c r="C113" s="58">
        <f t="shared" ref="C113:V113" si="94">SUM(C110:C112)</f>
        <v>415</v>
      </c>
      <c r="D113" s="58">
        <f t="shared" si="94"/>
        <v>16</v>
      </c>
      <c r="E113" s="58">
        <f t="shared" si="94"/>
        <v>0</v>
      </c>
      <c r="F113" s="58">
        <f t="shared" si="94"/>
        <v>0</v>
      </c>
      <c r="G113" s="58">
        <f t="shared" si="94"/>
        <v>419</v>
      </c>
      <c r="H113" s="58">
        <f t="shared" si="94"/>
        <v>18</v>
      </c>
      <c r="I113" s="58">
        <f t="shared" si="94"/>
        <v>0</v>
      </c>
      <c r="J113" s="58">
        <f t="shared" si="94"/>
        <v>0</v>
      </c>
      <c r="K113" s="58">
        <f t="shared" si="94"/>
        <v>385</v>
      </c>
      <c r="L113" s="58">
        <f t="shared" si="94"/>
        <v>15</v>
      </c>
      <c r="M113" s="58">
        <f t="shared" si="94"/>
        <v>0</v>
      </c>
      <c r="N113" s="58">
        <f t="shared" si="94"/>
        <v>0</v>
      </c>
      <c r="O113" s="58">
        <f t="shared" si="94"/>
        <v>415</v>
      </c>
      <c r="P113" s="58">
        <f t="shared" si="94"/>
        <v>12</v>
      </c>
      <c r="Q113" s="58">
        <f t="shared" si="94"/>
        <v>0</v>
      </c>
      <c r="R113" s="58">
        <f t="shared" si="94"/>
        <v>0</v>
      </c>
      <c r="S113" s="58">
        <f t="shared" si="94"/>
        <v>407</v>
      </c>
      <c r="T113" s="58">
        <f t="shared" si="94"/>
        <v>17</v>
      </c>
      <c r="U113" s="58">
        <f t="shared" si="94"/>
        <v>0</v>
      </c>
      <c r="V113" s="58">
        <f t="shared" si="94"/>
        <v>0</v>
      </c>
      <c r="W113" s="58">
        <f t="shared" ref="W113" si="95">SUM(W110:W112)</f>
        <v>427</v>
      </c>
      <c r="X113" s="58">
        <f t="shared" ref="X113:Z113" si="96">SUM(X110:X112)</f>
        <v>21</v>
      </c>
      <c r="Y113" s="58">
        <f t="shared" si="96"/>
        <v>0</v>
      </c>
      <c r="Z113" s="58">
        <f t="shared" si="96"/>
        <v>0</v>
      </c>
      <c r="AA113" s="34">
        <f t="shared" si="84"/>
        <v>4.9140049140049137E-2</v>
      </c>
      <c r="AB113" s="34">
        <f t="shared" si="84"/>
        <v>0.23529411764705882</v>
      </c>
      <c r="AC113" s="34">
        <f t="shared" si="84"/>
        <v>0</v>
      </c>
      <c r="AD113" s="34" t="s">
        <v>7</v>
      </c>
    </row>
    <row r="114" spans="1:30" ht="18.75" x14ac:dyDescent="0.3">
      <c r="A114" s="136" t="s">
        <v>65</v>
      </c>
      <c r="B114" s="57" t="s">
        <v>65</v>
      </c>
      <c r="C114" s="24">
        <v>163</v>
      </c>
      <c r="D114" s="25">
        <v>1</v>
      </c>
      <c r="E114" s="33">
        <v>0</v>
      </c>
      <c r="F114" s="27">
        <v>0</v>
      </c>
      <c r="G114" s="28">
        <v>165</v>
      </c>
      <c r="H114" s="29">
        <v>0</v>
      </c>
      <c r="I114" s="30">
        <v>0</v>
      </c>
      <c r="J114" s="31">
        <v>0</v>
      </c>
      <c r="K114" s="24">
        <v>179</v>
      </c>
      <c r="L114" s="32">
        <v>0</v>
      </c>
      <c r="M114" s="33">
        <v>0</v>
      </c>
      <c r="N114" s="27">
        <v>0</v>
      </c>
      <c r="O114" s="24">
        <v>183</v>
      </c>
      <c r="P114" s="32">
        <v>0</v>
      </c>
      <c r="Q114" s="33">
        <v>0</v>
      </c>
      <c r="R114" s="27">
        <v>0</v>
      </c>
      <c r="S114" s="24">
        <v>173</v>
      </c>
      <c r="T114" s="32">
        <v>0</v>
      </c>
      <c r="U114" s="33">
        <v>0</v>
      </c>
      <c r="V114" s="27">
        <v>0</v>
      </c>
      <c r="W114" s="24">
        <v>176</v>
      </c>
      <c r="X114" s="32">
        <v>0</v>
      </c>
      <c r="Y114" s="33">
        <v>0</v>
      </c>
      <c r="Z114" s="27">
        <v>0</v>
      </c>
      <c r="AA114" s="34">
        <f t="shared" si="84"/>
        <v>1.7341040462427744E-2</v>
      </c>
      <c r="AB114" s="34">
        <f t="shared" si="84"/>
        <v>0</v>
      </c>
      <c r="AC114" s="34">
        <f t="shared" si="84"/>
        <v>0</v>
      </c>
      <c r="AD114" s="34" t="s">
        <v>7</v>
      </c>
    </row>
    <row r="115" spans="1:30" ht="18.75" x14ac:dyDescent="0.3">
      <c r="A115" s="137"/>
      <c r="B115" s="35" t="s">
        <v>143</v>
      </c>
      <c r="C115" s="58">
        <f>SUM(C114)</f>
        <v>163</v>
      </c>
      <c r="D115" s="58">
        <f t="shared" ref="D115:V115" si="97">SUM(D114)</f>
        <v>1</v>
      </c>
      <c r="E115" s="58">
        <f t="shared" si="97"/>
        <v>0</v>
      </c>
      <c r="F115" s="58">
        <f t="shared" si="97"/>
        <v>0</v>
      </c>
      <c r="G115" s="58">
        <f t="shared" si="97"/>
        <v>165</v>
      </c>
      <c r="H115" s="58">
        <f t="shared" si="97"/>
        <v>0</v>
      </c>
      <c r="I115" s="58">
        <f t="shared" si="97"/>
        <v>0</v>
      </c>
      <c r="J115" s="58">
        <f t="shared" si="97"/>
        <v>0</v>
      </c>
      <c r="K115" s="58">
        <f t="shared" si="97"/>
        <v>179</v>
      </c>
      <c r="L115" s="58">
        <f t="shared" si="97"/>
        <v>0</v>
      </c>
      <c r="M115" s="58">
        <f t="shared" si="97"/>
        <v>0</v>
      </c>
      <c r="N115" s="58">
        <f t="shared" si="97"/>
        <v>0</v>
      </c>
      <c r="O115" s="58">
        <f t="shared" si="97"/>
        <v>183</v>
      </c>
      <c r="P115" s="58">
        <f t="shared" si="97"/>
        <v>0</v>
      </c>
      <c r="Q115" s="58">
        <f t="shared" si="97"/>
        <v>0</v>
      </c>
      <c r="R115" s="58">
        <f t="shared" si="97"/>
        <v>0</v>
      </c>
      <c r="S115" s="58">
        <f t="shared" si="97"/>
        <v>173</v>
      </c>
      <c r="T115" s="58">
        <f t="shared" si="97"/>
        <v>0</v>
      </c>
      <c r="U115" s="58">
        <f t="shared" si="97"/>
        <v>0</v>
      </c>
      <c r="V115" s="58">
        <f t="shared" si="97"/>
        <v>0</v>
      </c>
      <c r="W115" s="58">
        <f t="shared" ref="W115" si="98">SUM(W114)</f>
        <v>176</v>
      </c>
      <c r="X115" s="58">
        <f t="shared" ref="X115:Z115" si="99">SUM(X114)</f>
        <v>0</v>
      </c>
      <c r="Y115" s="58">
        <f t="shared" si="99"/>
        <v>0</v>
      </c>
      <c r="Z115" s="58">
        <f t="shared" si="99"/>
        <v>0</v>
      </c>
      <c r="AA115" s="34">
        <f t="shared" si="84"/>
        <v>1.7341040462427744E-2</v>
      </c>
      <c r="AB115" s="34">
        <f t="shared" si="84"/>
        <v>0</v>
      </c>
      <c r="AC115" s="34">
        <f t="shared" si="84"/>
        <v>0</v>
      </c>
      <c r="AD115" s="34" t="s">
        <v>7</v>
      </c>
    </row>
    <row r="116" spans="1:30" ht="18.75" x14ac:dyDescent="0.3">
      <c r="A116" s="119" t="s">
        <v>17</v>
      </c>
      <c r="B116" s="23" t="s">
        <v>18</v>
      </c>
      <c r="C116" s="24">
        <v>9</v>
      </c>
      <c r="D116" s="25">
        <v>0</v>
      </c>
      <c r="E116" s="33">
        <v>0</v>
      </c>
      <c r="F116" s="27">
        <v>0</v>
      </c>
      <c r="G116" s="28">
        <v>10</v>
      </c>
      <c r="H116" s="29">
        <v>0</v>
      </c>
      <c r="I116" s="30">
        <v>0</v>
      </c>
      <c r="J116" s="31">
        <v>0</v>
      </c>
      <c r="K116" s="24">
        <v>4</v>
      </c>
      <c r="L116" s="32">
        <v>0</v>
      </c>
      <c r="M116" s="33">
        <v>0</v>
      </c>
      <c r="N116" s="27">
        <v>0</v>
      </c>
      <c r="O116" s="24">
        <v>6</v>
      </c>
      <c r="P116" s="32">
        <v>0</v>
      </c>
      <c r="Q116" s="33">
        <v>0</v>
      </c>
      <c r="R116" s="27">
        <v>0</v>
      </c>
      <c r="S116" s="24">
        <v>4</v>
      </c>
      <c r="T116" s="32">
        <v>0</v>
      </c>
      <c r="U116" s="33">
        <v>0</v>
      </c>
      <c r="V116" s="27">
        <v>0</v>
      </c>
      <c r="W116" s="24">
        <v>3</v>
      </c>
      <c r="X116" s="32">
        <v>0</v>
      </c>
      <c r="Y116" s="33">
        <v>0</v>
      </c>
      <c r="Z116" s="27">
        <v>0</v>
      </c>
      <c r="AA116" s="34">
        <f t="shared" si="84"/>
        <v>-0.25</v>
      </c>
      <c r="AB116" s="34">
        <f t="shared" si="84"/>
        <v>0</v>
      </c>
      <c r="AC116" s="34">
        <f t="shared" si="84"/>
        <v>0</v>
      </c>
      <c r="AD116" s="34" t="s">
        <v>7</v>
      </c>
    </row>
    <row r="117" spans="1:30" ht="18.75" x14ac:dyDescent="0.3">
      <c r="A117" s="120"/>
      <c r="B117" s="57" t="s">
        <v>19</v>
      </c>
      <c r="C117" s="24">
        <v>22</v>
      </c>
      <c r="D117" s="25">
        <v>0</v>
      </c>
      <c r="E117" s="33">
        <v>0</v>
      </c>
      <c r="F117" s="27">
        <v>0</v>
      </c>
      <c r="G117" s="28">
        <v>5</v>
      </c>
      <c r="H117" s="29">
        <v>0</v>
      </c>
      <c r="I117" s="30">
        <v>0</v>
      </c>
      <c r="J117" s="31">
        <v>0</v>
      </c>
      <c r="K117" s="24">
        <v>0</v>
      </c>
      <c r="L117" s="32">
        <v>0</v>
      </c>
      <c r="M117" s="33">
        <v>0</v>
      </c>
      <c r="N117" s="27">
        <v>0</v>
      </c>
      <c r="O117" s="24">
        <v>0</v>
      </c>
      <c r="P117" s="32">
        <v>0</v>
      </c>
      <c r="Q117" s="33">
        <v>0</v>
      </c>
      <c r="R117" s="27">
        <v>0</v>
      </c>
      <c r="S117" s="24">
        <v>0</v>
      </c>
      <c r="T117" s="32">
        <v>0</v>
      </c>
      <c r="U117" s="33">
        <v>0</v>
      </c>
      <c r="V117" s="27">
        <v>0</v>
      </c>
      <c r="W117" s="24">
        <v>0</v>
      </c>
      <c r="X117" s="32">
        <v>0</v>
      </c>
      <c r="Y117" s="33">
        <v>0</v>
      </c>
      <c r="Z117" s="27">
        <v>0</v>
      </c>
      <c r="AA117" s="34">
        <f t="shared" si="84"/>
        <v>0</v>
      </c>
      <c r="AB117" s="34">
        <f t="shared" si="84"/>
        <v>0</v>
      </c>
      <c r="AC117" s="34">
        <f t="shared" si="84"/>
        <v>0</v>
      </c>
      <c r="AD117" s="34" t="s">
        <v>7</v>
      </c>
    </row>
    <row r="118" spans="1:30" ht="18.75" x14ac:dyDescent="0.3">
      <c r="A118" s="121"/>
      <c r="B118" s="35" t="s">
        <v>143</v>
      </c>
      <c r="C118" s="58">
        <f t="shared" ref="C118:V118" si="100">SUM(C116:C117)</f>
        <v>31</v>
      </c>
      <c r="D118" s="58">
        <f t="shared" si="100"/>
        <v>0</v>
      </c>
      <c r="E118" s="58">
        <f t="shared" si="100"/>
        <v>0</v>
      </c>
      <c r="F118" s="58">
        <f t="shared" si="100"/>
        <v>0</v>
      </c>
      <c r="G118" s="58">
        <f t="shared" si="100"/>
        <v>15</v>
      </c>
      <c r="H118" s="58">
        <f t="shared" si="100"/>
        <v>0</v>
      </c>
      <c r="I118" s="58">
        <f t="shared" si="100"/>
        <v>0</v>
      </c>
      <c r="J118" s="58">
        <f t="shared" si="100"/>
        <v>0</v>
      </c>
      <c r="K118" s="58">
        <f t="shared" si="100"/>
        <v>4</v>
      </c>
      <c r="L118" s="58">
        <f t="shared" si="100"/>
        <v>0</v>
      </c>
      <c r="M118" s="58">
        <f t="shared" si="100"/>
        <v>0</v>
      </c>
      <c r="N118" s="58">
        <f t="shared" si="100"/>
        <v>0</v>
      </c>
      <c r="O118" s="58">
        <f t="shared" si="100"/>
        <v>6</v>
      </c>
      <c r="P118" s="58">
        <f t="shared" si="100"/>
        <v>0</v>
      </c>
      <c r="Q118" s="58">
        <f t="shared" si="100"/>
        <v>0</v>
      </c>
      <c r="R118" s="58">
        <f t="shared" si="100"/>
        <v>0</v>
      </c>
      <c r="S118" s="58">
        <f t="shared" si="100"/>
        <v>4</v>
      </c>
      <c r="T118" s="58">
        <f t="shared" si="100"/>
        <v>0</v>
      </c>
      <c r="U118" s="58">
        <f t="shared" si="100"/>
        <v>0</v>
      </c>
      <c r="V118" s="58">
        <f t="shared" si="100"/>
        <v>0</v>
      </c>
      <c r="W118" s="58">
        <f t="shared" ref="W118" si="101">SUM(W116:W117)</f>
        <v>3</v>
      </c>
      <c r="X118" s="58">
        <f t="shared" ref="X118:Z118" si="102">SUM(X116:X117)</f>
        <v>0</v>
      </c>
      <c r="Y118" s="58">
        <f t="shared" si="102"/>
        <v>0</v>
      </c>
      <c r="Z118" s="58">
        <f t="shared" si="102"/>
        <v>0</v>
      </c>
      <c r="AA118" s="34">
        <f t="shared" si="84"/>
        <v>-0.25</v>
      </c>
      <c r="AB118" s="34">
        <f t="shared" si="84"/>
        <v>0</v>
      </c>
      <c r="AC118" s="34">
        <f t="shared" si="84"/>
        <v>0</v>
      </c>
      <c r="AD118" s="34" t="s">
        <v>7</v>
      </c>
    </row>
    <row r="119" spans="1:30" ht="15.75" customHeight="1" x14ac:dyDescent="0.3">
      <c r="B119" s="40" t="s">
        <v>176</v>
      </c>
      <c r="C119" s="41">
        <f>SUM(C118,C115,C113,C109,C107,C105)</f>
        <v>1217</v>
      </c>
      <c r="D119" s="41">
        <f t="shared" ref="D119:V119" si="103">SUM(D118,D115,D113,D109,D107,D105)</f>
        <v>78</v>
      </c>
      <c r="E119" s="41">
        <f t="shared" si="103"/>
        <v>0</v>
      </c>
      <c r="F119" s="41">
        <f t="shared" si="103"/>
        <v>0</v>
      </c>
      <c r="G119" s="41">
        <f t="shared" si="103"/>
        <v>1200</v>
      </c>
      <c r="H119" s="41">
        <f t="shared" si="103"/>
        <v>76</v>
      </c>
      <c r="I119" s="41">
        <f t="shared" si="103"/>
        <v>0</v>
      </c>
      <c r="J119" s="41">
        <f t="shared" si="103"/>
        <v>0</v>
      </c>
      <c r="K119" s="41">
        <f t="shared" si="103"/>
        <v>1157</v>
      </c>
      <c r="L119" s="41">
        <f t="shared" si="103"/>
        <v>77</v>
      </c>
      <c r="M119" s="41">
        <f t="shared" si="103"/>
        <v>0</v>
      </c>
      <c r="N119" s="41">
        <f t="shared" si="103"/>
        <v>0</v>
      </c>
      <c r="O119" s="41">
        <f t="shared" si="103"/>
        <v>1248</v>
      </c>
      <c r="P119" s="41">
        <f t="shared" si="103"/>
        <v>76</v>
      </c>
      <c r="Q119" s="41">
        <f t="shared" si="103"/>
        <v>0</v>
      </c>
      <c r="R119" s="41">
        <f t="shared" si="103"/>
        <v>0</v>
      </c>
      <c r="S119" s="41">
        <f t="shared" si="103"/>
        <v>1280</v>
      </c>
      <c r="T119" s="41">
        <f t="shared" si="103"/>
        <v>79</v>
      </c>
      <c r="U119" s="41">
        <f t="shared" si="103"/>
        <v>0</v>
      </c>
      <c r="V119" s="41">
        <f t="shared" si="103"/>
        <v>0</v>
      </c>
      <c r="W119" s="41">
        <f t="shared" ref="W119" si="104">SUM(W118,W115,W113,W109,W107,W105)</f>
        <v>1356</v>
      </c>
      <c r="X119" s="41">
        <f t="shared" ref="X119:Z119" si="105">SUM(X118,X115,X113,X109,X107,X105)</f>
        <v>83</v>
      </c>
      <c r="Y119" s="41">
        <f t="shared" si="105"/>
        <v>0</v>
      </c>
      <c r="Z119" s="41">
        <f t="shared" si="105"/>
        <v>0</v>
      </c>
      <c r="AA119" s="34">
        <f t="shared" si="84"/>
        <v>5.9374999999999997E-2</v>
      </c>
      <c r="AB119" s="34">
        <f t="shared" si="84"/>
        <v>5.0632911392405063E-2</v>
      </c>
      <c r="AC119" s="34">
        <f t="shared" si="84"/>
        <v>0</v>
      </c>
      <c r="AD119" s="34" t="s">
        <v>7</v>
      </c>
    </row>
    <row r="121" spans="1:30" ht="17.25" customHeight="1" x14ac:dyDescent="0.3">
      <c r="C121" s="118" t="s">
        <v>162</v>
      </c>
      <c r="D121" s="118"/>
      <c r="E121" s="118"/>
      <c r="F121" s="118"/>
      <c r="G121" s="118" t="s">
        <v>151</v>
      </c>
      <c r="H121" s="118"/>
      <c r="I121" s="118"/>
      <c r="J121" s="118"/>
      <c r="K121" s="118" t="s">
        <v>155</v>
      </c>
      <c r="L121" s="118"/>
      <c r="M121" s="118"/>
      <c r="N121" s="118"/>
      <c r="O121" s="142" t="s">
        <v>164</v>
      </c>
      <c r="P121" s="142"/>
      <c r="Q121" s="142"/>
      <c r="R121" s="142"/>
      <c r="S121" s="142" t="s">
        <v>177</v>
      </c>
      <c r="T121" s="142"/>
      <c r="U121" s="142"/>
      <c r="V121" s="142"/>
      <c r="W121" s="108"/>
      <c r="X121" s="106"/>
      <c r="Y121" s="106"/>
      <c r="Z121" s="106"/>
      <c r="AA121" s="118" t="s">
        <v>213</v>
      </c>
      <c r="AB121" s="118"/>
      <c r="AC121" s="118"/>
      <c r="AD121" s="118"/>
    </row>
    <row r="122" spans="1:30" ht="25.9" customHeight="1" x14ac:dyDescent="0.3">
      <c r="A122" s="2" t="s">
        <v>192</v>
      </c>
      <c r="B122" s="15" t="s">
        <v>0</v>
      </c>
      <c r="C122" s="16" t="s">
        <v>1</v>
      </c>
      <c r="D122" s="17" t="s">
        <v>2</v>
      </c>
      <c r="E122" s="18" t="s">
        <v>3</v>
      </c>
      <c r="F122" s="19" t="s">
        <v>4</v>
      </c>
      <c r="G122" s="16" t="s">
        <v>1</v>
      </c>
      <c r="H122" s="20" t="s">
        <v>2</v>
      </c>
      <c r="I122" s="21" t="s">
        <v>3</v>
      </c>
      <c r="J122" s="19" t="s">
        <v>4</v>
      </c>
      <c r="K122" s="16" t="s">
        <v>1</v>
      </c>
      <c r="L122" s="20" t="s">
        <v>2</v>
      </c>
      <c r="M122" s="21" t="s">
        <v>3</v>
      </c>
      <c r="N122" s="19" t="s">
        <v>4</v>
      </c>
      <c r="O122" s="16" t="s">
        <v>1</v>
      </c>
      <c r="P122" s="20" t="s">
        <v>2</v>
      </c>
      <c r="Q122" s="21" t="s">
        <v>3</v>
      </c>
      <c r="R122" s="19" t="s">
        <v>4</v>
      </c>
      <c r="S122" s="16" t="s">
        <v>1</v>
      </c>
      <c r="T122" s="20" t="s">
        <v>2</v>
      </c>
      <c r="U122" s="21" t="s">
        <v>3</v>
      </c>
      <c r="V122" s="19" t="s">
        <v>4</v>
      </c>
      <c r="W122" s="16" t="s">
        <v>1</v>
      </c>
      <c r="X122" s="20" t="s">
        <v>2</v>
      </c>
      <c r="Y122" s="21" t="s">
        <v>3</v>
      </c>
      <c r="Z122" s="19" t="s">
        <v>4</v>
      </c>
      <c r="AA122" s="22" t="s">
        <v>1</v>
      </c>
      <c r="AB122" s="22" t="s">
        <v>2</v>
      </c>
      <c r="AC122" s="22" t="s">
        <v>3</v>
      </c>
      <c r="AD122" s="22" t="s">
        <v>4</v>
      </c>
    </row>
    <row r="123" spans="1:30" ht="24" customHeight="1" x14ac:dyDescent="0.3">
      <c r="A123" s="113"/>
      <c r="B123" s="109" t="s">
        <v>218</v>
      </c>
      <c r="C123" s="78">
        <v>0</v>
      </c>
      <c r="D123" s="102">
        <v>0</v>
      </c>
      <c r="E123" s="103">
        <v>0</v>
      </c>
      <c r="F123" s="81">
        <v>0</v>
      </c>
      <c r="G123" s="78">
        <v>0</v>
      </c>
      <c r="H123" s="79">
        <v>0</v>
      </c>
      <c r="I123" s="80">
        <v>0</v>
      </c>
      <c r="J123" s="81">
        <v>0</v>
      </c>
      <c r="K123" s="78">
        <v>0</v>
      </c>
      <c r="L123" s="79">
        <v>0</v>
      </c>
      <c r="M123" s="80">
        <v>0</v>
      </c>
      <c r="N123" s="81">
        <v>0</v>
      </c>
      <c r="O123" s="78">
        <v>0</v>
      </c>
      <c r="P123" s="79">
        <v>0</v>
      </c>
      <c r="Q123" s="80">
        <v>0</v>
      </c>
      <c r="R123" s="81">
        <v>0</v>
      </c>
      <c r="S123" s="78">
        <v>0</v>
      </c>
      <c r="T123" s="79">
        <v>0</v>
      </c>
      <c r="U123" s="80">
        <v>0</v>
      </c>
      <c r="V123" s="19">
        <v>0</v>
      </c>
      <c r="W123" s="78">
        <v>12</v>
      </c>
      <c r="X123" s="79">
        <v>0</v>
      </c>
      <c r="Y123" s="80">
        <v>0</v>
      </c>
      <c r="Z123" s="81">
        <v>0</v>
      </c>
      <c r="AA123" s="34">
        <f t="shared" ref="AA123:AA162" si="106">IFERROR((W123-S123)/S123,0)</f>
        <v>0</v>
      </c>
      <c r="AB123" s="34">
        <f t="shared" ref="AB123:AB162" si="107">IFERROR((X123-T123)/T123,0)</f>
        <v>0</v>
      </c>
      <c r="AC123" s="34">
        <f t="shared" ref="AC123:AC162" si="108">IFERROR((Y123-U123)/U123,0)</f>
        <v>0</v>
      </c>
      <c r="AD123" s="115" t="s">
        <v>7</v>
      </c>
    </row>
    <row r="124" spans="1:30" ht="18.75" x14ac:dyDescent="0.3">
      <c r="A124" s="127" t="s">
        <v>66</v>
      </c>
      <c r="B124" s="23" t="s">
        <v>67</v>
      </c>
      <c r="C124" s="24">
        <v>277</v>
      </c>
      <c r="D124" s="25">
        <v>44</v>
      </c>
      <c r="E124" s="33">
        <v>0</v>
      </c>
      <c r="F124" s="27">
        <v>0</v>
      </c>
      <c r="G124" s="28">
        <v>249</v>
      </c>
      <c r="H124" s="29">
        <v>43</v>
      </c>
      <c r="I124" s="30">
        <v>0</v>
      </c>
      <c r="J124" s="31">
        <v>0</v>
      </c>
      <c r="K124" s="24">
        <v>260</v>
      </c>
      <c r="L124" s="32">
        <v>45</v>
      </c>
      <c r="M124" s="33">
        <v>0</v>
      </c>
      <c r="N124" s="27">
        <v>0</v>
      </c>
      <c r="O124" s="24">
        <v>233</v>
      </c>
      <c r="P124" s="32">
        <v>48</v>
      </c>
      <c r="Q124" s="33">
        <v>0</v>
      </c>
      <c r="R124" s="27">
        <v>0</v>
      </c>
      <c r="S124" s="24">
        <v>236</v>
      </c>
      <c r="T124" s="32">
        <v>49</v>
      </c>
      <c r="U124" s="33">
        <v>0</v>
      </c>
      <c r="V124" s="27">
        <v>0</v>
      </c>
      <c r="W124" s="24">
        <v>267</v>
      </c>
      <c r="X124" s="32">
        <v>51</v>
      </c>
      <c r="Y124" s="33">
        <v>0</v>
      </c>
      <c r="Z124" s="27">
        <v>0</v>
      </c>
      <c r="AA124" s="34">
        <f t="shared" si="106"/>
        <v>0.13135593220338984</v>
      </c>
      <c r="AB124" s="34">
        <f t="shared" si="107"/>
        <v>4.0816326530612242E-2</v>
      </c>
      <c r="AC124" s="34">
        <f t="shared" si="108"/>
        <v>0</v>
      </c>
      <c r="AD124" s="34" t="s">
        <v>7</v>
      </c>
    </row>
    <row r="125" spans="1:30" ht="18.75" x14ac:dyDescent="0.3">
      <c r="A125" s="145"/>
      <c r="B125" s="35" t="s">
        <v>143</v>
      </c>
      <c r="C125" s="58">
        <f>SUM(C124)</f>
        <v>277</v>
      </c>
      <c r="D125" s="58">
        <f t="shared" ref="D125:V125" si="109">SUM(D124)</f>
        <v>44</v>
      </c>
      <c r="E125" s="58">
        <f t="shared" si="109"/>
        <v>0</v>
      </c>
      <c r="F125" s="58">
        <f t="shared" si="109"/>
        <v>0</v>
      </c>
      <c r="G125" s="58">
        <f t="shared" si="109"/>
        <v>249</v>
      </c>
      <c r="H125" s="58">
        <f t="shared" si="109"/>
        <v>43</v>
      </c>
      <c r="I125" s="58">
        <f t="shared" si="109"/>
        <v>0</v>
      </c>
      <c r="J125" s="58">
        <f t="shared" si="109"/>
        <v>0</v>
      </c>
      <c r="K125" s="58">
        <f t="shared" si="109"/>
        <v>260</v>
      </c>
      <c r="L125" s="58">
        <f t="shared" si="109"/>
        <v>45</v>
      </c>
      <c r="M125" s="58">
        <f t="shared" si="109"/>
        <v>0</v>
      </c>
      <c r="N125" s="58">
        <f t="shared" si="109"/>
        <v>0</v>
      </c>
      <c r="O125" s="58">
        <f t="shared" si="109"/>
        <v>233</v>
      </c>
      <c r="P125" s="58">
        <f t="shared" si="109"/>
        <v>48</v>
      </c>
      <c r="Q125" s="58">
        <f t="shared" si="109"/>
        <v>0</v>
      </c>
      <c r="R125" s="58">
        <f t="shared" si="109"/>
        <v>0</v>
      </c>
      <c r="S125" s="58">
        <f t="shared" si="109"/>
        <v>236</v>
      </c>
      <c r="T125" s="58">
        <f t="shared" si="109"/>
        <v>49</v>
      </c>
      <c r="U125" s="58">
        <f t="shared" si="109"/>
        <v>0</v>
      </c>
      <c r="V125" s="58">
        <f t="shared" si="109"/>
        <v>0</v>
      </c>
      <c r="W125" s="58">
        <f>SUM(W123:W124)</f>
        <v>279</v>
      </c>
      <c r="X125" s="58">
        <f t="shared" ref="X125:Z125" si="110">SUM(X124)</f>
        <v>51</v>
      </c>
      <c r="Y125" s="58">
        <f t="shared" si="110"/>
        <v>0</v>
      </c>
      <c r="Z125" s="58">
        <f t="shared" si="110"/>
        <v>0</v>
      </c>
      <c r="AA125" s="34">
        <f t="shared" si="106"/>
        <v>0.18220338983050846</v>
      </c>
      <c r="AB125" s="34">
        <f t="shared" si="107"/>
        <v>4.0816326530612242E-2</v>
      </c>
      <c r="AC125" s="34">
        <f t="shared" si="108"/>
        <v>0</v>
      </c>
      <c r="AD125" s="34" t="s">
        <v>7</v>
      </c>
    </row>
    <row r="126" spans="1:30" ht="18.75" x14ac:dyDescent="0.3">
      <c r="A126" s="119" t="s">
        <v>68</v>
      </c>
      <c r="B126" s="23" t="s">
        <v>69</v>
      </c>
      <c r="C126" s="24">
        <v>478</v>
      </c>
      <c r="D126" s="25">
        <v>0</v>
      </c>
      <c r="E126" s="33">
        <v>0</v>
      </c>
      <c r="F126" s="27">
        <v>0</v>
      </c>
      <c r="G126" s="28">
        <v>362</v>
      </c>
      <c r="H126" s="29">
        <v>0</v>
      </c>
      <c r="I126" s="30">
        <v>0</v>
      </c>
      <c r="J126" s="31">
        <v>0</v>
      </c>
      <c r="K126" s="24">
        <v>507</v>
      </c>
      <c r="L126" s="32">
        <v>0</v>
      </c>
      <c r="M126" s="33">
        <v>0</v>
      </c>
      <c r="N126" s="27">
        <v>0</v>
      </c>
      <c r="O126" s="24">
        <v>470</v>
      </c>
      <c r="P126" s="32">
        <v>0</v>
      </c>
      <c r="Q126" s="33">
        <v>0</v>
      </c>
      <c r="R126" s="27">
        <v>0</v>
      </c>
      <c r="S126" s="24">
        <v>500</v>
      </c>
      <c r="T126" s="32">
        <v>0</v>
      </c>
      <c r="U126" s="33">
        <v>0</v>
      </c>
      <c r="V126" s="27">
        <v>0</v>
      </c>
      <c r="W126" s="24">
        <v>530</v>
      </c>
      <c r="X126" s="32">
        <v>0</v>
      </c>
      <c r="Y126" s="33">
        <v>0</v>
      </c>
      <c r="Z126" s="27">
        <v>0</v>
      </c>
      <c r="AA126" s="34">
        <f t="shared" si="106"/>
        <v>0.06</v>
      </c>
      <c r="AB126" s="34">
        <f t="shared" si="107"/>
        <v>0</v>
      </c>
      <c r="AC126" s="34">
        <f t="shared" si="108"/>
        <v>0</v>
      </c>
      <c r="AD126" s="34" t="s">
        <v>7</v>
      </c>
    </row>
    <row r="127" spans="1:30" ht="18.75" x14ac:dyDescent="0.3">
      <c r="A127" s="120"/>
      <c r="B127" s="23" t="s">
        <v>70</v>
      </c>
      <c r="C127" s="24">
        <v>130</v>
      </c>
      <c r="D127" s="25">
        <v>0</v>
      </c>
      <c r="E127" s="33">
        <v>0</v>
      </c>
      <c r="F127" s="27">
        <v>0</v>
      </c>
      <c r="G127" s="28">
        <v>103</v>
      </c>
      <c r="H127" s="29">
        <v>0</v>
      </c>
      <c r="I127" s="30">
        <v>0</v>
      </c>
      <c r="J127" s="31">
        <v>0</v>
      </c>
      <c r="K127" s="24">
        <v>104</v>
      </c>
      <c r="L127" s="32">
        <v>0</v>
      </c>
      <c r="M127" s="33">
        <v>0</v>
      </c>
      <c r="N127" s="27">
        <v>0</v>
      </c>
      <c r="O127" s="24">
        <v>112</v>
      </c>
      <c r="P127" s="32">
        <v>0</v>
      </c>
      <c r="Q127" s="33">
        <v>0</v>
      </c>
      <c r="R127" s="27">
        <v>0</v>
      </c>
      <c r="S127" s="24">
        <v>104</v>
      </c>
      <c r="T127" s="32">
        <v>0</v>
      </c>
      <c r="U127" s="33">
        <v>0</v>
      </c>
      <c r="V127" s="27">
        <v>0</v>
      </c>
      <c r="W127" s="24">
        <v>131</v>
      </c>
      <c r="X127" s="32">
        <v>0</v>
      </c>
      <c r="Y127" s="33">
        <v>0</v>
      </c>
      <c r="Z127" s="27">
        <v>0</v>
      </c>
      <c r="AA127" s="34">
        <f t="shared" si="106"/>
        <v>0.25961538461538464</v>
      </c>
      <c r="AB127" s="34">
        <f t="shared" si="107"/>
        <v>0</v>
      </c>
      <c r="AC127" s="34">
        <f t="shared" si="108"/>
        <v>0</v>
      </c>
      <c r="AD127" s="34" t="s">
        <v>7</v>
      </c>
    </row>
    <row r="128" spans="1:30" ht="18.75" x14ac:dyDescent="0.3">
      <c r="A128" s="120"/>
      <c r="B128" s="23" t="s">
        <v>71</v>
      </c>
      <c r="C128" s="24">
        <v>171</v>
      </c>
      <c r="D128" s="25">
        <v>0</v>
      </c>
      <c r="E128" s="33">
        <v>0</v>
      </c>
      <c r="F128" s="27">
        <v>0</v>
      </c>
      <c r="G128" s="28">
        <v>90</v>
      </c>
      <c r="H128" s="29">
        <v>0</v>
      </c>
      <c r="I128" s="30">
        <v>0</v>
      </c>
      <c r="J128" s="31">
        <v>0</v>
      </c>
      <c r="K128" s="24">
        <v>25</v>
      </c>
      <c r="L128" s="32">
        <v>0</v>
      </c>
      <c r="M128" s="33">
        <v>0</v>
      </c>
      <c r="N128" s="27">
        <v>0</v>
      </c>
      <c r="O128" s="24">
        <v>11</v>
      </c>
      <c r="P128" s="32">
        <v>0</v>
      </c>
      <c r="Q128" s="33">
        <v>0</v>
      </c>
      <c r="R128" s="27">
        <v>0</v>
      </c>
      <c r="S128" s="24">
        <v>1</v>
      </c>
      <c r="T128" s="32">
        <v>0</v>
      </c>
      <c r="U128" s="33">
        <v>0</v>
      </c>
      <c r="V128" s="27">
        <v>0</v>
      </c>
      <c r="W128" s="24">
        <v>0</v>
      </c>
      <c r="X128" s="32">
        <v>0</v>
      </c>
      <c r="Y128" s="33">
        <v>0</v>
      </c>
      <c r="Z128" s="27">
        <v>0</v>
      </c>
      <c r="AA128" s="34">
        <f t="shared" si="106"/>
        <v>-1</v>
      </c>
      <c r="AB128" s="34">
        <f t="shared" si="107"/>
        <v>0</v>
      </c>
      <c r="AC128" s="34">
        <f t="shared" si="108"/>
        <v>0</v>
      </c>
      <c r="AD128" s="34" t="s">
        <v>7</v>
      </c>
    </row>
    <row r="129" spans="1:30" ht="18.75" x14ac:dyDescent="0.3">
      <c r="A129" s="120"/>
      <c r="B129" s="109" t="s">
        <v>219</v>
      </c>
      <c r="C129" s="24">
        <v>0</v>
      </c>
      <c r="D129" s="25">
        <v>0</v>
      </c>
      <c r="E129" s="33">
        <v>0</v>
      </c>
      <c r="F129" s="27">
        <v>0</v>
      </c>
      <c r="G129" s="28">
        <v>0</v>
      </c>
      <c r="H129" s="29">
        <v>0</v>
      </c>
      <c r="I129" s="30">
        <v>0</v>
      </c>
      <c r="J129" s="31">
        <v>0</v>
      </c>
      <c r="K129" s="24">
        <v>0</v>
      </c>
      <c r="L129" s="32">
        <v>0</v>
      </c>
      <c r="M129" s="33">
        <v>0</v>
      </c>
      <c r="N129" s="27">
        <v>0</v>
      </c>
      <c r="O129" s="24">
        <v>0</v>
      </c>
      <c r="P129" s="32">
        <v>0</v>
      </c>
      <c r="Q129" s="33">
        <v>0</v>
      </c>
      <c r="R129" s="27">
        <v>0</v>
      </c>
      <c r="S129" s="24">
        <v>0</v>
      </c>
      <c r="T129" s="32">
        <v>0</v>
      </c>
      <c r="U129" s="33">
        <v>0</v>
      </c>
      <c r="V129" s="27">
        <v>0</v>
      </c>
      <c r="W129" s="24">
        <v>0</v>
      </c>
      <c r="X129" s="32">
        <v>1</v>
      </c>
      <c r="Y129" s="33">
        <v>0</v>
      </c>
      <c r="Z129" s="27">
        <v>0</v>
      </c>
      <c r="AA129" s="34">
        <f t="shared" si="106"/>
        <v>0</v>
      </c>
      <c r="AB129" s="34">
        <f t="shared" si="107"/>
        <v>0</v>
      </c>
      <c r="AC129" s="34">
        <f t="shared" si="108"/>
        <v>0</v>
      </c>
      <c r="AD129" s="34" t="s">
        <v>7</v>
      </c>
    </row>
    <row r="130" spans="1:30" ht="18.75" x14ac:dyDescent="0.3">
      <c r="A130" s="120"/>
      <c r="B130" s="23" t="s">
        <v>72</v>
      </c>
      <c r="C130" s="24">
        <v>0</v>
      </c>
      <c r="D130" s="25">
        <v>100</v>
      </c>
      <c r="E130" s="33">
        <v>0</v>
      </c>
      <c r="F130" s="27">
        <v>0</v>
      </c>
      <c r="G130" s="28">
        <v>0</v>
      </c>
      <c r="H130" s="29">
        <v>127</v>
      </c>
      <c r="I130" s="30">
        <v>0</v>
      </c>
      <c r="J130" s="31">
        <v>0</v>
      </c>
      <c r="K130" s="24">
        <v>0</v>
      </c>
      <c r="L130" s="32">
        <v>129</v>
      </c>
      <c r="M130" s="33">
        <v>0</v>
      </c>
      <c r="N130" s="27">
        <v>0</v>
      </c>
      <c r="O130" s="24">
        <v>0</v>
      </c>
      <c r="P130" s="32">
        <v>156</v>
      </c>
      <c r="Q130" s="33">
        <v>0</v>
      </c>
      <c r="R130" s="27">
        <v>0</v>
      </c>
      <c r="S130" s="24">
        <v>0</v>
      </c>
      <c r="T130" s="32">
        <v>148</v>
      </c>
      <c r="U130" s="33">
        <v>0</v>
      </c>
      <c r="V130" s="27">
        <v>0</v>
      </c>
      <c r="W130" s="24">
        <v>0</v>
      </c>
      <c r="X130" s="32">
        <v>244</v>
      </c>
      <c r="Y130" s="33">
        <v>0</v>
      </c>
      <c r="Z130" s="27">
        <v>0</v>
      </c>
      <c r="AA130" s="34">
        <f t="shared" si="106"/>
        <v>0</v>
      </c>
      <c r="AB130" s="34">
        <f t="shared" si="107"/>
        <v>0.64864864864864868</v>
      </c>
      <c r="AC130" s="34">
        <f t="shared" si="108"/>
        <v>0</v>
      </c>
      <c r="AD130" s="34" t="s">
        <v>7</v>
      </c>
    </row>
    <row r="131" spans="1:30" ht="18.75" x14ac:dyDescent="0.3">
      <c r="A131" s="120"/>
      <c r="B131" s="109" t="s">
        <v>220</v>
      </c>
      <c r="C131" s="24">
        <v>0</v>
      </c>
      <c r="D131" s="25">
        <v>0</v>
      </c>
      <c r="E131" s="33">
        <v>0</v>
      </c>
      <c r="F131" s="27">
        <v>0</v>
      </c>
      <c r="G131" s="28">
        <v>0</v>
      </c>
      <c r="H131" s="29">
        <v>0</v>
      </c>
      <c r="I131" s="30">
        <v>0</v>
      </c>
      <c r="J131" s="31">
        <v>0</v>
      </c>
      <c r="K131" s="24">
        <v>0</v>
      </c>
      <c r="L131" s="32">
        <v>0</v>
      </c>
      <c r="M131" s="33">
        <v>0</v>
      </c>
      <c r="N131" s="27">
        <v>0</v>
      </c>
      <c r="O131" s="24">
        <v>0</v>
      </c>
      <c r="P131" s="32">
        <v>0</v>
      </c>
      <c r="Q131" s="33">
        <v>0</v>
      </c>
      <c r="R131" s="27">
        <v>0</v>
      </c>
      <c r="S131" s="24">
        <v>0</v>
      </c>
      <c r="T131" s="32">
        <v>0</v>
      </c>
      <c r="U131" s="33">
        <v>0</v>
      </c>
      <c r="V131" s="27">
        <v>0</v>
      </c>
      <c r="W131" s="24">
        <v>0</v>
      </c>
      <c r="X131" s="32">
        <v>1</v>
      </c>
      <c r="Y131" s="33">
        <v>0</v>
      </c>
      <c r="Z131" s="27">
        <v>0</v>
      </c>
      <c r="AA131" s="34">
        <f t="shared" si="106"/>
        <v>0</v>
      </c>
      <c r="AB131" s="34">
        <f t="shared" si="107"/>
        <v>0</v>
      </c>
      <c r="AC131" s="34">
        <f t="shared" si="108"/>
        <v>0</v>
      </c>
      <c r="AD131" s="34" t="s">
        <v>7</v>
      </c>
    </row>
    <row r="132" spans="1:30" ht="18.75" x14ac:dyDescent="0.3">
      <c r="A132" s="120"/>
      <c r="B132" s="23" t="s">
        <v>73</v>
      </c>
      <c r="C132" s="24">
        <v>41</v>
      </c>
      <c r="D132" s="25">
        <v>0</v>
      </c>
      <c r="E132" s="33">
        <v>0</v>
      </c>
      <c r="F132" s="27">
        <v>0</v>
      </c>
      <c r="G132" s="28">
        <v>31</v>
      </c>
      <c r="H132" s="29">
        <v>0</v>
      </c>
      <c r="I132" s="30">
        <v>0</v>
      </c>
      <c r="J132" s="31">
        <v>0</v>
      </c>
      <c r="K132" s="24">
        <v>36</v>
      </c>
      <c r="L132" s="32">
        <v>0</v>
      </c>
      <c r="M132" s="33">
        <v>0</v>
      </c>
      <c r="N132" s="27">
        <v>0</v>
      </c>
      <c r="O132" s="24">
        <v>42</v>
      </c>
      <c r="P132" s="32">
        <v>0</v>
      </c>
      <c r="Q132" s="33">
        <v>0</v>
      </c>
      <c r="R132" s="27">
        <v>0</v>
      </c>
      <c r="S132" s="24">
        <v>36</v>
      </c>
      <c r="T132" s="32">
        <v>0</v>
      </c>
      <c r="U132" s="33">
        <v>0</v>
      </c>
      <c r="V132" s="27">
        <v>0</v>
      </c>
      <c r="W132" s="24">
        <v>40</v>
      </c>
      <c r="X132" s="32">
        <v>0</v>
      </c>
      <c r="Y132" s="33">
        <v>0</v>
      </c>
      <c r="Z132" s="27">
        <v>0</v>
      </c>
      <c r="AA132" s="34">
        <f t="shared" si="106"/>
        <v>0.1111111111111111</v>
      </c>
      <c r="AB132" s="34">
        <f t="shared" si="107"/>
        <v>0</v>
      </c>
      <c r="AC132" s="34">
        <f t="shared" si="108"/>
        <v>0</v>
      </c>
      <c r="AD132" s="34" t="s">
        <v>7</v>
      </c>
    </row>
    <row r="133" spans="1:30" ht="18.75" x14ac:dyDescent="0.3">
      <c r="A133" s="120"/>
      <c r="B133" s="23" t="s">
        <v>193</v>
      </c>
      <c r="C133" s="24">
        <v>0</v>
      </c>
      <c r="D133" s="25">
        <v>0</v>
      </c>
      <c r="E133" s="33">
        <v>0</v>
      </c>
      <c r="F133" s="27">
        <v>0</v>
      </c>
      <c r="G133" s="28">
        <v>0</v>
      </c>
      <c r="H133" s="29">
        <v>0</v>
      </c>
      <c r="I133" s="30">
        <v>0</v>
      </c>
      <c r="J133" s="31">
        <v>0</v>
      </c>
      <c r="K133" s="24">
        <v>0</v>
      </c>
      <c r="L133" s="32">
        <v>0</v>
      </c>
      <c r="M133" s="33">
        <v>0</v>
      </c>
      <c r="N133" s="27">
        <v>0</v>
      </c>
      <c r="O133" s="24">
        <v>0</v>
      </c>
      <c r="P133" s="32">
        <v>0</v>
      </c>
      <c r="Q133" s="33">
        <v>0</v>
      </c>
      <c r="R133" s="27">
        <v>0</v>
      </c>
      <c r="S133" s="24">
        <v>2</v>
      </c>
      <c r="T133" s="32">
        <v>0</v>
      </c>
      <c r="U133" s="33">
        <v>0</v>
      </c>
      <c r="V133" s="27">
        <v>0</v>
      </c>
      <c r="W133" s="24">
        <v>135</v>
      </c>
      <c r="X133" s="32">
        <v>0</v>
      </c>
      <c r="Y133" s="33">
        <v>0</v>
      </c>
      <c r="Z133" s="27">
        <v>0</v>
      </c>
      <c r="AA133" s="34">
        <f t="shared" si="106"/>
        <v>66.5</v>
      </c>
      <c r="AB133" s="34">
        <f t="shared" si="107"/>
        <v>0</v>
      </c>
      <c r="AC133" s="34">
        <f t="shared" si="108"/>
        <v>0</v>
      </c>
      <c r="AD133" s="34" t="s">
        <v>7</v>
      </c>
    </row>
    <row r="134" spans="1:30" ht="18.75" x14ac:dyDescent="0.3">
      <c r="A134" s="130"/>
      <c r="B134" s="35" t="s">
        <v>143</v>
      </c>
      <c r="C134" s="58">
        <f t="shared" ref="C134:Z134" si="111">SUM(C126:C133)</f>
        <v>820</v>
      </c>
      <c r="D134" s="58">
        <f t="shared" si="111"/>
        <v>100</v>
      </c>
      <c r="E134" s="58">
        <f t="shared" si="111"/>
        <v>0</v>
      </c>
      <c r="F134" s="58">
        <f t="shared" si="111"/>
        <v>0</v>
      </c>
      <c r="G134" s="58">
        <f t="shared" si="111"/>
        <v>586</v>
      </c>
      <c r="H134" s="58">
        <f t="shared" si="111"/>
        <v>127</v>
      </c>
      <c r="I134" s="58">
        <f t="shared" si="111"/>
        <v>0</v>
      </c>
      <c r="J134" s="58">
        <f t="shared" si="111"/>
        <v>0</v>
      </c>
      <c r="K134" s="58">
        <f t="shared" si="111"/>
        <v>672</v>
      </c>
      <c r="L134" s="58">
        <f t="shared" si="111"/>
        <v>129</v>
      </c>
      <c r="M134" s="58">
        <f t="shared" si="111"/>
        <v>0</v>
      </c>
      <c r="N134" s="58">
        <f t="shared" si="111"/>
        <v>0</v>
      </c>
      <c r="O134" s="58">
        <f t="shared" si="111"/>
        <v>635</v>
      </c>
      <c r="P134" s="58">
        <f t="shared" si="111"/>
        <v>156</v>
      </c>
      <c r="Q134" s="58">
        <f t="shared" si="111"/>
        <v>0</v>
      </c>
      <c r="R134" s="58">
        <f t="shared" si="111"/>
        <v>0</v>
      </c>
      <c r="S134" s="58">
        <f t="shared" si="111"/>
        <v>643</v>
      </c>
      <c r="T134" s="58">
        <f t="shared" si="111"/>
        <v>148</v>
      </c>
      <c r="U134" s="58">
        <f t="shared" si="111"/>
        <v>0</v>
      </c>
      <c r="V134" s="58">
        <f t="shared" si="111"/>
        <v>0</v>
      </c>
      <c r="W134" s="58">
        <f t="shared" si="111"/>
        <v>836</v>
      </c>
      <c r="X134" s="58">
        <f t="shared" si="111"/>
        <v>246</v>
      </c>
      <c r="Y134" s="58">
        <f t="shared" si="111"/>
        <v>0</v>
      </c>
      <c r="Z134" s="58">
        <f t="shared" si="111"/>
        <v>0</v>
      </c>
      <c r="AA134" s="34">
        <f t="shared" si="106"/>
        <v>0.30015552099533438</v>
      </c>
      <c r="AB134" s="34">
        <f t="shared" si="107"/>
        <v>0.66216216216216217</v>
      </c>
      <c r="AC134" s="34">
        <f t="shared" si="108"/>
        <v>0</v>
      </c>
      <c r="AD134" s="34" t="s">
        <v>7</v>
      </c>
    </row>
    <row r="135" spans="1:30" ht="18.75" x14ac:dyDescent="0.3">
      <c r="A135" s="119" t="s">
        <v>74</v>
      </c>
      <c r="B135" s="23" t="s">
        <v>75</v>
      </c>
      <c r="C135" s="24">
        <v>347</v>
      </c>
      <c r="D135" s="25">
        <v>17</v>
      </c>
      <c r="E135" s="33">
        <v>0</v>
      </c>
      <c r="F135" s="27">
        <v>0</v>
      </c>
      <c r="G135" s="28">
        <v>583</v>
      </c>
      <c r="H135" s="29">
        <v>19</v>
      </c>
      <c r="I135" s="30">
        <v>0</v>
      </c>
      <c r="J135" s="31">
        <v>0</v>
      </c>
      <c r="K135" s="24">
        <v>724</v>
      </c>
      <c r="L135" s="32">
        <v>17</v>
      </c>
      <c r="M135" s="33">
        <v>0</v>
      </c>
      <c r="N135" s="27">
        <v>0</v>
      </c>
      <c r="O135" s="24">
        <v>834</v>
      </c>
      <c r="P135" s="32">
        <v>14</v>
      </c>
      <c r="Q135" s="33">
        <v>0</v>
      </c>
      <c r="R135" s="27">
        <v>0</v>
      </c>
      <c r="S135" s="24">
        <v>915</v>
      </c>
      <c r="T135" s="32">
        <v>22</v>
      </c>
      <c r="U135" s="33">
        <v>0</v>
      </c>
      <c r="V135" s="27">
        <v>0</v>
      </c>
      <c r="W135" s="24">
        <v>950</v>
      </c>
      <c r="X135" s="32">
        <v>18</v>
      </c>
      <c r="Y135" s="33">
        <v>0</v>
      </c>
      <c r="Z135" s="27">
        <v>0</v>
      </c>
      <c r="AA135" s="34">
        <f t="shared" si="106"/>
        <v>3.825136612021858E-2</v>
      </c>
      <c r="AB135" s="34">
        <f t="shared" si="107"/>
        <v>-0.18181818181818182</v>
      </c>
      <c r="AC135" s="34">
        <f t="shared" si="108"/>
        <v>0</v>
      </c>
      <c r="AD135" s="34" t="s">
        <v>7</v>
      </c>
    </row>
    <row r="136" spans="1:30" ht="18.75" x14ac:dyDescent="0.3">
      <c r="A136" s="120"/>
      <c r="B136" s="23" t="s">
        <v>76</v>
      </c>
      <c r="C136" s="24">
        <v>38</v>
      </c>
      <c r="D136" s="25">
        <v>0</v>
      </c>
      <c r="E136" s="33">
        <v>0</v>
      </c>
      <c r="F136" s="27">
        <v>0</v>
      </c>
      <c r="G136" s="28">
        <v>58</v>
      </c>
      <c r="H136" s="29">
        <v>0</v>
      </c>
      <c r="I136" s="30">
        <v>0</v>
      </c>
      <c r="J136" s="31">
        <v>0</v>
      </c>
      <c r="K136" s="24">
        <v>85</v>
      </c>
      <c r="L136" s="32">
        <v>0</v>
      </c>
      <c r="M136" s="33">
        <v>0</v>
      </c>
      <c r="N136" s="27">
        <v>0</v>
      </c>
      <c r="O136" s="24">
        <v>118</v>
      </c>
      <c r="P136" s="32">
        <v>0</v>
      </c>
      <c r="Q136" s="33">
        <v>0</v>
      </c>
      <c r="R136" s="27">
        <v>0</v>
      </c>
      <c r="S136" s="24">
        <v>122</v>
      </c>
      <c r="T136" s="32">
        <v>0</v>
      </c>
      <c r="U136" s="33">
        <v>0</v>
      </c>
      <c r="V136" s="27">
        <v>0</v>
      </c>
      <c r="W136" s="24">
        <v>203</v>
      </c>
      <c r="X136" s="32">
        <v>0</v>
      </c>
      <c r="Y136" s="33">
        <v>0</v>
      </c>
      <c r="Z136" s="27">
        <v>0</v>
      </c>
      <c r="AA136" s="34">
        <f t="shared" si="106"/>
        <v>0.66393442622950816</v>
      </c>
      <c r="AB136" s="34">
        <f t="shared" si="107"/>
        <v>0</v>
      </c>
      <c r="AC136" s="34">
        <f t="shared" si="108"/>
        <v>0</v>
      </c>
      <c r="AD136" s="34" t="s">
        <v>7</v>
      </c>
    </row>
    <row r="137" spans="1:30" ht="18.75" x14ac:dyDescent="0.3">
      <c r="A137" s="120"/>
      <c r="B137" s="23" t="s">
        <v>77</v>
      </c>
      <c r="C137" s="24">
        <v>117</v>
      </c>
      <c r="D137" s="25">
        <v>0</v>
      </c>
      <c r="E137" s="33">
        <v>0</v>
      </c>
      <c r="F137" s="27">
        <v>0</v>
      </c>
      <c r="G137" s="28">
        <v>52</v>
      </c>
      <c r="H137" s="29">
        <v>0</v>
      </c>
      <c r="I137" s="30">
        <v>0</v>
      </c>
      <c r="J137" s="31">
        <v>0</v>
      </c>
      <c r="K137" s="24">
        <v>25</v>
      </c>
      <c r="L137" s="32">
        <v>0</v>
      </c>
      <c r="M137" s="33">
        <v>0</v>
      </c>
      <c r="N137" s="27">
        <v>0</v>
      </c>
      <c r="O137" s="24">
        <v>9</v>
      </c>
      <c r="P137" s="32">
        <v>0</v>
      </c>
      <c r="Q137" s="33">
        <v>0</v>
      </c>
      <c r="R137" s="27">
        <v>0</v>
      </c>
      <c r="S137" s="24">
        <v>0</v>
      </c>
      <c r="T137" s="32">
        <v>0</v>
      </c>
      <c r="U137" s="33">
        <v>0</v>
      </c>
      <c r="V137" s="27">
        <v>0</v>
      </c>
      <c r="W137" s="24">
        <v>0</v>
      </c>
      <c r="X137" s="32">
        <v>0</v>
      </c>
      <c r="Y137" s="33">
        <v>0</v>
      </c>
      <c r="Z137" s="27">
        <v>0</v>
      </c>
      <c r="AA137" s="34">
        <f t="shared" si="106"/>
        <v>0</v>
      </c>
      <c r="AB137" s="34">
        <f t="shared" si="107"/>
        <v>0</v>
      </c>
      <c r="AC137" s="34">
        <f t="shared" si="108"/>
        <v>0</v>
      </c>
      <c r="AD137" s="34" t="s">
        <v>7</v>
      </c>
    </row>
    <row r="138" spans="1:30" ht="18.75" x14ac:dyDescent="0.3">
      <c r="A138" s="120"/>
      <c r="B138" s="23" t="s">
        <v>78</v>
      </c>
      <c r="C138" s="24">
        <v>725</v>
      </c>
      <c r="D138" s="25">
        <v>31</v>
      </c>
      <c r="E138" s="33">
        <v>0</v>
      </c>
      <c r="F138" s="27">
        <v>0</v>
      </c>
      <c r="G138" s="28">
        <v>727</v>
      </c>
      <c r="H138" s="29">
        <v>25</v>
      </c>
      <c r="I138" s="30">
        <v>0</v>
      </c>
      <c r="J138" s="31">
        <v>0</v>
      </c>
      <c r="K138" s="24">
        <v>738</v>
      </c>
      <c r="L138" s="32">
        <v>23</v>
      </c>
      <c r="M138" s="33">
        <v>0</v>
      </c>
      <c r="N138" s="27">
        <v>0</v>
      </c>
      <c r="O138" s="24">
        <v>739</v>
      </c>
      <c r="P138" s="32">
        <v>23</v>
      </c>
      <c r="Q138" s="33">
        <v>0</v>
      </c>
      <c r="R138" s="27">
        <v>0</v>
      </c>
      <c r="S138" s="24">
        <v>714</v>
      </c>
      <c r="T138" s="32">
        <v>21</v>
      </c>
      <c r="U138" s="33">
        <v>0</v>
      </c>
      <c r="V138" s="27">
        <v>0</v>
      </c>
      <c r="W138" s="24">
        <v>754</v>
      </c>
      <c r="X138" s="32">
        <v>49</v>
      </c>
      <c r="Y138" s="33">
        <v>0</v>
      </c>
      <c r="Z138" s="27">
        <v>0</v>
      </c>
      <c r="AA138" s="34">
        <f t="shared" si="106"/>
        <v>5.6022408963585436E-2</v>
      </c>
      <c r="AB138" s="34">
        <f t="shared" si="107"/>
        <v>1.3333333333333333</v>
      </c>
      <c r="AC138" s="34">
        <f t="shared" si="108"/>
        <v>0</v>
      </c>
      <c r="AD138" s="34" t="s">
        <v>7</v>
      </c>
    </row>
    <row r="139" spans="1:30" ht="18.75" x14ac:dyDescent="0.3">
      <c r="A139" s="130"/>
      <c r="B139" s="35" t="s">
        <v>143</v>
      </c>
      <c r="C139" s="58">
        <f>SUM(C135:C138)</f>
        <v>1227</v>
      </c>
      <c r="D139" s="58">
        <f t="shared" ref="D139:V139" si="112">SUM(D135:D138)</f>
        <v>48</v>
      </c>
      <c r="E139" s="58">
        <f t="shared" si="112"/>
        <v>0</v>
      </c>
      <c r="F139" s="58">
        <f t="shared" si="112"/>
        <v>0</v>
      </c>
      <c r="G139" s="58">
        <f t="shared" si="112"/>
        <v>1420</v>
      </c>
      <c r="H139" s="58">
        <f t="shared" si="112"/>
        <v>44</v>
      </c>
      <c r="I139" s="58">
        <f t="shared" si="112"/>
        <v>0</v>
      </c>
      <c r="J139" s="58">
        <f t="shared" si="112"/>
        <v>0</v>
      </c>
      <c r="K139" s="58">
        <f t="shared" si="112"/>
        <v>1572</v>
      </c>
      <c r="L139" s="58">
        <f t="shared" si="112"/>
        <v>40</v>
      </c>
      <c r="M139" s="58">
        <f t="shared" si="112"/>
        <v>0</v>
      </c>
      <c r="N139" s="58">
        <f t="shared" si="112"/>
        <v>0</v>
      </c>
      <c r="O139" s="58">
        <f t="shared" si="112"/>
        <v>1700</v>
      </c>
      <c r="P139" s="58">
        <f t="shared" si="112"/>
        <v>37</v>
      </c>
      <c r="Q139" s="58">
        <f t="shared" si="112"/>
        <v>0</v>
      </c>
      <c r="R139" s="58">
        <f t="shared" si="112"/>
        <v>0</v>
      </c>
      <c r="S139" s="58">
        <f t="shared" si="112"/>
        <v>1751</v>
      </c>
      <c r="T139" s="58">
        <f t="shared" si="112"/>
        <v>43</v>
      </c>
      <c r="U139" s="58">
        <f t="shared" si="112"/>
        <v>0</v>
      </c>
      <c r="V139" s="58">
        <f t="shared" si="112"/>
        <v>0</v>
      </c>
      <c r="W139" s="58">
        <f t="shared" ref="W139" si="113">SUM(W135:W138)</f>
        <v>1907</v>
      </c>
      <c r="X139" s="58">
        <f t="shared" ref="X139:Z139" si="114">SUM(X135:X138)</f>
        <v>67</v>
      </c>
      <c r="Y139" s="58">
        <f t="shared" si="114"/>
        <v>0</v>
      </c>
      <c r="Z139" s="58">
        <f t="shared" si="114"/>
        <v>0</v>
      </c>
      <c r="AA139" s="34">
        <f t="shared" si="106"/>
        <v>8.9091947458595083E-2</v>
      </c>
      <c r="AB139" s="34">
        <f t="shared" si="107"/>
        <v>0.55813953488372092</v>
      </c>
      <c r="AC139" s="34">
        <f t="shared" si="108"/>
        <v>0</v>
      </c>
      <c r="AD139" s="34" t="s">
        <v>7</v>
      </c>
    </row>
    <row r="140" spans="1:30" ht="18.75" x14ac:dyDescent="0.3">
      <c r="A140" s="143" t="s">
        <v>83</v>
      </c>
      <c r="B140" s="23" t="s">
        <v>83</v>
      </c>
      <c r="C140" s="24">
        <v>0</v>
      </c>
      <c r="D140" s="25">
        <v>56</v>
      </c>
      <c r="E140" s="33">
        <v>0</v>
      </c>
      <c r="F140" s="27">
        <v>0</v>
      </c>
      <c r="G140" s="28">
        <v>0</v>
      </c>
      <c r="H140" s="29">
        <v>51</v>
      </c>
      <c r="I140" s="30">
        <v>0</v>
      </c>
      <c r="J140" s="31">
        <v>0</v>
      </c>
      <c r="K140" s="24">
        <v>0</v>
      </c>
      <c r="L140" s="32">
        <v>61</v>
      </c>
      <c r="M140" s="33">
        <v>0</v>
      </c>
      <c r="N140" s="27">
        <v>0</v>
      </c>
      <c r="O140" s="24">
        <v>0</v>
      </c>
      <c r="P140" s="32">
        <v>71</v>
      </c>
      <c r="Q140" s="33">
        <v>0</v>
      </c>
      <c r="R140" s="27">
        <v>0</v>
      </c>
      <c r="S140" s="24">
        <v>0</v>
      </c>
      <c r="T140" s="32">
        <v>87</v>
      </c>
      <c r="U140" s="33">
        <v>0</v>
      </c>
      <c r="V140" s="27">
        <v>0</v>
      </c>
      <c r="W140" s="24">
        <v>0</v>
      </c>
      <c r="X140" s="32">
        <v>74</v>
      </c>
      <c r="Y140" s="33">
        <v>0</v>
      </c>
      <c r="Z140" s="27">
        <v>0</v>
      </c>
      <c r="AA140" s="34">
        <f t="shared" si="106"/>
        <v>0</v>
      </c>
      <c r="AB140" s="34">
        <f t="shared" si="107"/>
        <v>-0.14942528735632185</v>
      </c>
      <c r="AC140" s="34">
        <f t="shared" si="108"/>
        <v>0</v>
      </c>
      <c r="AD140" s="34" t="s">
        <v>7</v>
      </c>
    </row>
    <row r="141" spans="1:30" ht="18.75" x14ac:dyDescent="0.3">
      <c r="A141" s="143"/>
      <c r="B141" s="35" t="s">
        <v>143</v>
      </c>
      <c r="C141" s="58">
        <f>SUM(C140)</f>
        <v>0</v>
      </c>
      <c r="D141" s="58">
        <f t="shared" ref="D141:V141" si="115">SUM(D140)</f>
        <v>56</v>
      </c>
      <c r="E141" s="58">
        <f t="shared" si="115"/>
        <v>0</v>
      </c>
      <c r="F141" s="58">
        <f t="shared" si="115"/>
        <v>0</v>
      </c>
      <c r="G141" s="58">
        <f t="shared" si="115"/>
        <v>0</v>
      </c>
      <c r="H141" s="58">
        <f t="shared" si="115"/>
        <v>51</v>
      </c>
      <c r="I141" s="58">
        <f t="shared" si="115"/>
        <v>0</v>
      </c>
      <c r="J141" s="58">
        <f t="shared" si="115"/>
        <v>0</v>
      </c>
      <c r="K141" s="58">
        <f t="shared" si="115"/>
        <v>0</v>
      </c>
      <c r="L141" s="58">
        <f t="shared" si="115"/>
        <v>61</v>
      </c>
      <c r="M141" s="58">
        <f t="shared" si="115"/>
        <v>0</v>
      </c>
      <c r="N141" s="58">
        <f t="shared" si="115"/>
        <v>0</v>
      </c>
      <c r="O141" s="58">
        <f t="shared" si="115"/>
        <v>0</v>
      </c>
      <c r="P141" s="58">
        <f t="shared" si="115"/>
        <v>71</v>
      </c>
      <c r="Q141" s="58">
        <f t="shared" si="115"/>
        <v>0</v>
      </c>
      <c r="R141" s="58">
        <f t="shared" si="115"/>
        <v>0</v>
      </c>
      <c r="S141" s="58">
        <f t="shared" si="115"/>
        <v>0</v>
      </c>
      <c r="T141" s="58">
        <f t="shared" si="115"/>
        <v>87</v>
      </c>
      <c r="U141" s="58">
        <f t="shared" si="115"/>
        <v>0</v>
      </c>
      <c r="V141" s="58">
        <f t="shared" si="115"/>
        <v>0</v>
      </c>
      <c r="W141" s="58">
        <f t="shared" ref="W141" si="116">SUM(W140)</f>
        <v>0</v>
      </c>
      <c r="X141" s="58">
        <f t="shared" ref="X141:Z141" si="117">SUM(X140)</f>
        <v>74</v>
      </c>
      <c r="Y141" s="58">
        <f t="shared" si="117"/>
        <v>0</v>
      </c>
      <c r="Z141" s="58">
        <f t="shared" si="117"/>
        <v>0</v>
      </c>
      <c r="AA141" s="34">
        <f t="shared" si="106"/>
        <v>0</v>
      </c>
      <c r="AB141" s="34">
        <f t="shared" si="107"/>
        <v>-0.14942528735632185</v>
      </c>
      <c r="AC141" s="34">
        <f t="shared" si="108"/>
        <v>0</v>
      </c>
      <c r="AD141" s="34" t="s">
        <v>7</v>
      </c>
    </row>
    <row r="142" spans="1:30" ht="18.75" x14ac:dyDescent="0.3">
      <c r="A142" s="143" t="s">
        <v>84</v>
      </c>
      <c r="B142" s="23" t="s">
        <v>85</v>
      </c>
      <c r="C142" s="24">
        <v>0</v>
      </c>
      <c r="D142" s="25">
        <v>162</v>
      </c>
      <c r="E142" s="33">
        <v>0</v>
      </c>
      <c r="F142" s="27">
        <v>0</v>
      </c>
      <c r="G142" s="28">
        <v>0</v>
      </c>
      <c r="H142" s="29">
        <v>160</v>
      </c>
      <c r="I142" s="30">
        <v>0</v>
      </c>
      <c r="J142" s="31">
        <v>0</v>
      </c>
      <c r="K142" s="24">
        <v>0</v>
      </c>
      <c r="L142" s="32">
        <v>179</v>
      </c>
      <c r="M142" s="33">
        <v>0</v>
      </c>
      <c r="N142" s="27">
        <v>0</v>
      </c>
      <c r="O142" s="24">
        <v>0</v>
      </c>
      <c r="P142" s="32">
        <v>205</v>
      </c>
      <c r="Q142" s="33">
        <v>0</v>
      </c>
      <c r="R142" s="27">
        <v>0</v>
      </c>
      <c r="S142" s="24">
        <v>0</v>
      </c>
      <c r="T142" s="32">
        <v>260</v>
      </c>
      <c r="U142" s="33">
        <v>0</v>
      </c>
      <c r="V142" s="27">
        <v>0</v>
      </c>
      <c r="W142" s="24">
        <v>0</v>
      </c>
      <c r="X142" s="32">
        <v>283</v>
      </c>
      <c r="Y142" s="33">
        <v>0</v>
      </c>
      <c r="Z142" s="27">
        <v>0</v>
      </c>
      <c r="AA142" s="34">
        <f t="shared" si="106"/>
        <v>0</v>
      </c>
      <c r="AB142" s="34">
        <f t="shared" si="107"/>
        <v>8.8461538461538466E-2</v>
      </c>
      <c r="AC142" s="34">
        <f t="shared" si="108"/>
        <v>0</v>
      </c>
      <c r="AD142" s="34" t="s">
        <v>7</v>
      </c>
    </row>
    <row r="143" spans="1:30" ht="18.75" x14ac:dyDescent="0.3">
      <c r="A143" s="143"/>
      <c r="B143" s="35" t="s">
        <v>143</v>
      </c>
      <c r="C143" s="58">
        <f t="shared" ref="C143:V143" si="118">SUM(C142)</f>
        <v>0</v>
      </c>
      <c r="D143" s="58">
        <f t="shared" si="118"/>
        <v>162</v>
      </c>
      <c r="E143" s="58">
        <f t="shared" si="118"/>
        <v>0</v>
      </c>
      <c r="F143" s="58">
        <f t="shared" si="118"/>
        <v>0</v>
      </c>
      <c r="G143" s="58">
        <f t="shared" si="118"/>
        <v>0</v>
      </c>
      <c r="H143" s="58">
        <f t="shared" si="118"/>
        <v>160</v>
      </c>
      <c r="I143" s="58">
        <f t="shared" si="118"/>
        <v>0</v>
      </c>
      <c r="J143" s="58">
        <f t="shared" si="118"/>
        <v>0</v>
      </c>
      <c r="K143" s="58">
        <f t="shared" si="118"/>
        <v>0</v>
      </c>
      <c r="L143" s="58">
        <f t="shared" si="118"/>
        <v>179</v>
      </c>
      <c r="M143" s="58">
        <f t="shared" si="118"/>
        <v>0</v>
      </c>
      <c r="N143" s="58">
        <f t="shared" si="118"/>
        <v>0</v>
      </c>
      <c r="O143" s="58">
        <f t="shared" si="118"/>
        <v>0</v>
      </c>
      <c r="P143" s="58">
        <f t="shared" si="118"/>
        <v>205</v>
      </c>
      <c r="Q143" s="58">
        <f t="shared" si="118"/>
        <v>0</v>
      </c>
      <c r="R143" s="58">
        <f t="shared" si="118"/>
        <v>0</v>
      </c>
      <c r="S143" s="58">
        <f t="shared" si="118"/>
        <v>0</v>
      </c>
      <c r="T143" s="58">
        <f t="shared" si="118"/>
        <v>260</v>
      </c>
      <c r="U143" s="58">
        <f t="shared" si="118"/>
        <v>0</v>
      </c>
      <c r="V143" s="58">
        <f t="shared" si="118"/>
        <v>0</v>
      </c>
      <c r="W143" s="58">
        <f t="shared" ref="W143" si="119">SUM(W142)</f>
        <v>0</v>
      </c>
      <c r="X143" s="58">
        <f t="shared" ref="X143:Z143" si="120">SUM(X142)</f>
        <v>283</v>
      </c>
      <c r="Y143" s="58">
        <f t="shared" si="120"/>
        <v>0</v>
      </c>
      <c r="Z143" s="58">
        <f t="shared" si="120"/>
        <v>0</v>
      </c>
      <c r="AA143" s="34">
        <f t="shared" si="106"/>
        <v>0</v>
      </c>
      <c r="AB143" s="34">
        <f t="shared" si="107"/>
        <v>8.8461538461538466E-2</v>
      </c>
      <c r="AC143" s="34">
        <f t="shared" si="108"/>
        <v>0</v>
      </c>
      <c r="AD143" s="34" t="s">
        <v>7</v>
      </c>
    </row>
    <row r="144" spans="1:30" ht="18.75" x14ac:dyDescent="0.3">
      <c r="A144" s="117" t="s">
        <v>86</v>
      </c>
      <c r="B144" s="23" t="s">
        <v>169</v>
      </c>
      <c r="C144" s="69">
        <v>0</v>
      </c>
      <c r="D144" s="70">
        <v>0</v>
      </c>
      <c r="E144" s="71">
        <v>0</v>
      </c>
      <c r="F144" s="72">
        <v>0</v>
      </c>
      <c r="G144" s="69">
        <v>0</v>
      </c>
      <c r="H144" s="73">
        <v>0</v>
      </c>
      <c r="I144" s="74">
        <v>0</v>
      </c>
      <c r="J144" s="72">
        <v>0</v>
      </c>
      <c r="K144" s="69">
        <v>0</v>
      </c>
      <c r="L144" s="73">
        <v>0</v>
      </c>
      <c r="M144" s="74">
        <v>0</v>
      </c>
      <c r="N144" s="72">
        <v>0</v>
      </c>
      <c r="O144" s="69">
        <v>3</v>
      </c>
      <c r="P144" s="73">
        <v>0</v>
      </c>
      <c r="Q144" s="74">
        <v>0</v>
      </c>
      <c r="R144" s="72">
        <v>0</v>
      </c>
      <c r="S144" s="69">
        <v>39</v>
      </c>
      <c r="T144" s="73">
        <v>0</v>
      </c>
      <c r="U144" s="74">
        <v>0</v>
      </c>
      <c r="V144" s="72">
        <v>0</v>
      </c>
      <c r="W144" s="69">
        <v>87</v>
      </c>
      <c r="X144" s="73">
        <v>0</v>
      </c>
      <c r="Y144" s="74">
        <v>0</v>
      </c>
      <c r="Z144" s="72">
        <v>0</v>
      </c>
      <c r="AA144" s="34">
        <f t="shared" si="106"/>
        <v>1.2307692307692308</v>
      </c>
      <c r="AB144" s="34">
        <f t="shared" si="107"/>
        <v>0</v>
      </c>
      <c r="AC144" s="34">
        <f t="shared" si="108"/>
        <v>0</v>
      </c>
      <c r="AD144" s="114" t="s">
        <v>7</v>
      </c>
    </row>
    <row r="145" spans="1:30" ht="18.75" x14ac:dyDescent="0.3">
      <c r="A145" s="117"/>
      <c r="B145" s="104" t="s">
        <v>211</v>
      </c>
      <c r="C145" s="69">
        <v>0</v>
      </c>
      <c r="D145" s="70">
        <v>135</v>
      </c>
      <c r="E145" s="71">
        <v>0</v>
      </c>
      <c r="F145" s="72">
        <v>0</v>
      </c>
      <c r="G145" s="69">
        <v>0</v>
      </c>
      <c r="H145" s="73">
        <v>136</v>
      </c>
      <c r="I145" s="74">
        <v>0</v>
      </c>
      <c r="J145" s="72">
        <v>0</v>
      </c>
      <c r="K145" s="69">
        <v>0</v>
      </c>
      <c r="L145" s="73">
        <v>161</v>
      </c>
      <c r="M145" s="74">
        <v>0</v>
      </c>
      <c r="N145" s="72">
        <v>0</v>
      </c>
      <c r="O145" s="69">
        <v>0</v>
      </c>
      <c r="P145" s="73">
        <v>155</v>
      </c>
      <c r="Q145" s="74">
        <v>0</v>
      </c>
      <c r="R145" s="72"/>
      <c r="S145" s="69">
        <v>0</v>
      </c>
      <c r="T145" s="73">
        <v>177</v>
      </c>
      <c r="U145" s="74">
        <v>0</v>
      </c>
      <c r="V145" s="72"/>
      <c r="W145" s="69">
        <v>0</v>
      </c>
      <c r="X145" s="73">
        <v>157</v>
      </c>
      <c r="Y145" s="74">
        <v>0</v>
      </c>
      <c r="Z145" s="72"/>
      <c r="AA145" s="34">
        <f t="shared" si="106"/>
        <v>0</v>
      </c>
      <c r="AB145" s="34">
        <f t="shared" si="107"/>
        <v>-0.11299435028248588</v>
      </c>
      <c r="AC145" s="34">
        <f t="shared" si="108"/>
        <v>0</v>
      </c>
      <c r="AD145" s="114" t="s">
        <v>7</v>
      </c>
    </row>
    <row r="146" spans="1:30" ht="18.75" x14ac:dyDescent="0.3">
      <c r="A146" s="117"/>
      <c r="B146" s="75" t="s">
        <v>87</v>
      </c>
      <c r="C146" s="47">
        <v>0</v>
      </c>
      <c r="D146" s="48">
        <v>0</v>
      </c>
      <c r="E146" s="49">
        <v>23</v>
      </c>
      <c r="F146" s="50">
        <v>0</v>
      </c>
      <c r="G146" s="51">
        <v>0</v>
      </c>
      <c r="H146" s="52">
        <v>0</v>
      </c>
      <c r="I146" s="53">
        <v>33</v>
      </c>
      <c r="J146" s="54">
        <v>0</v>
      </c>
      <c r="K146" s="47">
        <v>0</v>
      </c>
      <c r="L146" s="55">
        <v>0</v>
      </c>
      <c r="M146" s="49">
        <v>37</v>
      </c>
      <c r="N146" s="50">
        <v>0</v>
      </c>
      <c r="O146" s="47">
        <v>0</v>
      </c>
      <c r="P146" s="55">
        <v>0</v>
      </c>
      <c r="Q146" s="49">
        <v>36</v>
      </c>
      <c r="R146" s="50">
        <v>0</v>
      </c>
      <c r="S146" s="47">
        <v>0</v>
      </c>
      <c r="T146" s="55">
        <v>0</v>
      </c>
      <c r="U146" s="49">
        <v>35</v>
      </c>
      <c r="V146" s="50">
        <v>0</v>
      </c>
      <c r="W146" s="47">
        <v>0</v>
      </c>
      <c r="X146" s="55">
        <v>0</v>
      </c>
      <c r="Y146" s="49">
        <v>39</v>
      </c>
      <c r="Z146" s="50">
        <v>0</v>
      </c>
      <c r="AA146" s="34">
        <f t="shared" si="106"/>
        <v>0</v>
      </c>
      <c r="AB146" s="34">
        <f t="shared" si="107"/>
        <v>0</v>
      </c>
      <c r="AC146" s="34">
        <f t="shared" si="108"/>
        <v>0.11428571428571428</v>
      </c>
      <c r="AD146" s="56" t="s">
        <v>7</v>
      </c>
    </row>
    <row r="147" spans="1:30" ht="18.75" x14ac:dyDescent="0.3">
      <c r="A147" s="117"/>
      <c r="B147" s="23" t="s">
        <v>88</v>
      </c>
      <c r="C147" s="24">
        <v>910</v>
      </c>
      <c r="D147" s="25">
        <v>0</v>
      </c>
      <c r="E147" s="33">
        <v>0</v>
      </c>
      <c r="F147" s="27">
        <v>0</v>
      </c>
      <c r="G147" s="28">
        <v>743</v>
      </c>
      <c r="H147" s="29">
        <v>0</v>
      </c>
      <c r="I147" s="30">
        <v>0</v>
      </c>
      <c r="J147" s="31">
        <v>0</v>
      </c>
      <c r="K147" s="24">
        <v>582</v>
      </c>
      <c r="L147" s="32">
        <v>0</v>
      </c>
      <c r="M147" s="33">
        <v>0</v>
      </c>
      <c r="N147" s="27">
        <v>0</v>
      </c>
      <c r="O147" s="24">
        <v>450</v>
      </c>
      <c r="P147" s="32">
        <v>0</v>
      </c>
      <c r="Q147" s="33">
        <v>0</v>
      </c>
      <c r="R147" s="27">
        <v>0</v>
      </c>
      <c r="S147" s="24">
        <v>371</v>
      </c>
      <c r="T147" s="32">
        <v>0</v>
      </c>
      <c r="U147" s="33">
        <v>0</v>
      </c>
      <c r="V147" s="27">
        <v>0</v>
      </c>
      <c r="W147" s="24">
        <v>339</v>
      </c>
      <c r="X147" s="32">
        <v>0</v>
      </c>
      <c r="Y147" s="33">
        <v>0</v>
      </c>
      <c r="Z147" s="27">
        <v>0</v>
      </c>
      <c r="AA147" s="34">
        <f t="shared" si="106"/>
        <v>-8.6253369272237201E-2</v>
      </c>
      <c r="AB147" s="34">
        <f t="shared" si="107"/>
        <v>0</v>
      </c>
      <c r="AC147" s="34">
        <f t="shared" si="108"/>
        <v>0</v>
      </c>
      <c r="AD147" s="34" t="s">
        <v>7</v>
      </c>
    </row>
    <row r="148" spans="1:30" ht="18.75" x14ac:dyDescent="0.3">
      <c r="A148" s="117"/>
      <c r="B148" s="23" t="s">
        <v>89</v>
      </c>
      <c r="C148" s="24">
        <v>16</v>
      </c>
      <c r="D148" s="25">
        <v>0</v>
      </c>
      <c r="E148" s="33">
        <v>0</v>
      </c>
      <c r="F148" s="27">
        <v>0</v>
      </c>
      <c r="G148" s="28">
        <v>18</v>
      </c>
      <c r="H148" s="29">
        <v>0</v>
      </c>
      <c r="I148" s="30">
        <v>0</v>
      </c>
      <c r="J148" s="31">
        <v>0</v>
      </c>
      <c r="K148" s="24">
        <v>43</v>
      </c>
      <c r="L148" s="32">
        <v>0</v>
      </c>
      <c r="M148" s="33">
        <v>0</v>
      </c>
      <c r="N148" s="27">
        <v>0</v>
      </c>
      <c r="O148" s="24">
        <v>38</v>
      </c>
      <c r="P148" s="32">
        <v>0</v>
      </c>
      <c r="Q148" s="33">
        <v>0</v>
      </c>
      <c r="R148" s="27">
        <v>0</v>
      </c>
      <c r="S148" s="24">
        <v>21</v>
      </c>
      <c r="T148" s="32">
        <v>0</v>
      </c>
      <c r="U148" s="33">
        <v>0</v>
      </c>
      <c r="V148" s="27">
        <v>0</v>
      </c>
      <c r="W148" s="24">
        <v>7</v>
      </c>
      <c r="X148" s="32">
        <v>0</v>
      </c>
      <c r="Y148" s="33">
        <v>0</v>
      </c>
      <c r="Z148" s="27">
        <v>0</v>
      </c>
      <c r="AA148" s="34">
        <f t="shared" si="106"/>
        <v>-0.66666666666666663</v>
      </c>
      <c r="AB148" s="34">
        <f t="shared" si="107"/>
        <v>0</v>
      </c>
      <c r="AC148" s="34">
        <f t="shared" si="108"/>
        <v>0</v>
      </c>
      <c r="AD148" s="34" t="s">
        <v>7</v>
      </c>
    </row>
    <row r="149" spans="1:30" ht="18.75" x14ac:dyDescent="0.3">
      <c r="A149" s="117"/>
      <c r="B149" s="35" t="s">
        <v>143</v>
      </c>
      <c r="C149" s="58">
        <f>SUM(C144:C148)</f>
        <v>926</v>
      </c>
      <c r="D149" s="58">
        <f t="shared" ref="D149:V149" si="121">SUM(D144:D148)</f>
        <v>135</v>
      </c>
      <c r="E149" s="58">
        <f t="shared" si="121"/>
        <v>23</v>
      </c>
      <c r="F149" s="58">
        <f t="shared" si="121"/>
        <v>0</v>
      </c>
      <c r="G149" s="58">
        <f t="shared" si="121"/>
        <v>761</v>
      </c>
      <c r="H149" s="58">
        <f t="shared" si="121"/>
        <v>136</v>
      </c>
      <c r="I149" s="58">
        <f t="shared" si="121"/>
        <v>33</v>
      </c>
      <c r="J149" s="58">
        <f t="shared" si="121"/>
        <v>0</v>
      </c>
      <c r="K149" s="58">
        <f t="shared" si="121"/>
        <v>625</v>
      </c>
      <c r="L149" s="58">
        <f t="shared" si="121"/>
        <v>161</v>
      </c>
      <c r="M149" s="58">
        <f t="shared" si="121"/>
        <v>37</v>
      </c>
      <c r="N149" s="58">
        <f t="shared" si="121"/>
        <v>0</v>
      </c>
      <c r="O149" s="58">
        <f t="shared" si="121"/>
        <v>491</v>
      </c>
      <c r="P149" s="58">
        <f t="shared" si="121"/>
        <v>155</v>
      </c>
      <c r="Q149" s="58">
        <f t="shared" si="121"/>
        <v>36</v>
      </c>
      <c r="R149" s="58">
        <f t="shared" si="121"/>
        <v>0</v>
      </c>
      <c r="S149" s="58">
        <f t="shared" si="121"/>
        <v>431</v>
      </c>
      <c r="T149" s="58">
        <f t="shared" si="121"/>
        <v>177</v>
      </c>
      <c r="U149" s="58">
        <f t="shared" si="121"/>
        <v>35</v>
      </c>
      <c r="V149" s="58">
        <f t="shared" si="121"/>
        <v>0</v>
      </c>
      <c r="W149" s="58">
        <f t="shared" ref="W149" si="122">SUM(W144:W148)</f>
        <v>433</v>
      </c>
      <c r="X149" s="58">
        <f t="shared" ref="X149:Z149" si="123">SUM(X144:X148)</f>
        <v>157</v>
      </c>
      <c r="Y149" s="58">
        <f t="shared" si="123"/>
        <v>39</v>
      </c>
      <c r="Z149" s="58">
        <f t="shared" si="123"/>
        <v>0</v>
      </c>
      <c r="AA149" s="34">
        <f t="shared" si="106"/>
        <v>4.6403712296983757E-3</v>
      </c>
      <c r="AB149" s="34">
        <f t="shared" si="107"/>
        <v>-0.11299435028248588</v>
      </c>
      <c r="AC149" s="34">
        <f t="shared" si="108"/>
        <v>0.11428571428571428</v>
      </c>
      <c r="AD149" s="34" t="s">
        <v>7</v>
      </c>
    </row>
    <row r="150" spans="1:30" ht="18.75" x14ac:dyDescent="0.3">
      <c r="A150" s="117" t="s">
        <v>200</v>
      </c>
      <c r="B150" s="23" t="s">
        <v>189</v>
      </c>
      <c r="C150" s="24">
        <v>0</v>
      </c>
      <c r="D150" s="25">
        <v>6</v>
      </c>
      <c r="E150" s="33">
        <v>0</v>
      </c>
      <c r="F150" s="27">
        <v>0</v>
      </c>
      <c r="G150" s="28">
        <v>0</v>
      </c>
      <c r="H150" s="29">
        <v>6</v>
      </c>
      <c r="I150" s="30">
        <v>0</v>
      </c>
      <c r="J150" s="31">
        <v>0</v>
      </c>
      <c r="K150" s="24">
        <v>0</v>
      </c>
      <c r="L150" s="32">
        <v>34</v>
      </c>
      <c r="M150" s="33">
        <v>0</v>
      </c>
      <c r="N150" s="27">
        <v>0</v>
      </c>
      <c r="O150" s="168" t="s">
        <v>203</v>
      </c>
      <c r="P150" s="169"/>
      <c r="Q150" s="169"/>
      <c r="R150" s="169"/>
      <c r="S150" s="169"/>
      <c r="T150" s="169"/>
      <c r="U150" s="169"/>
      <c r="V150" s="169"/>
      <c r="W150" s="151"/>
      <c r="X150" s="151"/>
      <c r="Y150" s="151"/>
      <c r="Z150" s="152"/>
      <c r="AA150" s="34">
        <f t="shared" si="106"/>
        <v>0</v>
      </c>
      <c r="AB150" s="34">
        <f t="shared" si="107"/>
        <v>0</v>
      </c>
      <c r="AC150" s="34">
        <f t="shared" si="108"/>
        <v>0</v>
      </c>
      <c r="AD150" s="34" t="s">
        <v>7</v>
      </c>
    </row>
    <row r="151" spans="1:30" ht="18.75" x14ac:dyDescent="0.3">
      <c r="A151" s="117"/>
      <c r="B151" s="23" t="s">
        <v>80</v>
      </c>
      <c r="C151" s="24">
        <v>0</v>
      </c>
      <c r="D151" s="25">
        <v>81</v>
      </c>
      <c r="E151" s="33">
        <v>0</v>
      </c>
      <c r="F151" s="27">
        <v>0</v>
      </c>
      <c r="G151" s="28">
        <v>0</v>
      </c>
      <c r="H151" s="29">
        <v>75</v>
      </c>
      <c r="I151" s="30">
        <v>0</v>
      </c>
      <c r="J151" s="31">
        <v>0</v>
      </c>
      <c r="K151" s="24">
        <v>0</v>
      </c>
      <c r="L151" s="32">
        <v>63</v>
      </c>
      <c r="M151" s="33">
        <v>0</v>
      </c>
      <c r="N151" s="27">
        <v>0</v>
      </c>
      <c r="O151" s="170"/>
      <c r="P151" s="171"/>
      <c r="Q151" s="171"/>
      <c r="R151" s="171"/>
      <c r="S151" s="171"/>
      <c r="T151" s="171"/>
      <c r="U151" s="171"/>
      <c r="V151" s="172"/>
      <c r="W151" s="154"/>
      <c r="X151" s="154"/>
      <c r="Y151" s="154"/>
      <c r="Z151" s="155"/>
      <c r="AA151" s="34">
        <f t="shared" si="106"/>
        <v>0</v>
      </c>
      <c r="AB151" s="34">
        <f t="shared" si="107"/>
        <v>0</v>
      </c>
      <c r="AC151" s="34">
        <f t="shared" si="108"/>
        <v>0</v>
      </c>
      <c r="AD151" s="34" t="s">
        <v>7</v>
      </c>
    </row>
    <row r="152" spans="1:30" ht="18.75" x14ac:dyDescent="0.3">
      <c r="A152" s="117"/>
      <c r="B152" s="23" t="s">
        <v>79</v>
      </c>
      <c r="C152" s="24">
        <v>2036</v>
      </c>
      <c r="D152" s="25">
        <v>0</v>
      </c>
      <c r="E152" s="33">
        <v>0</v>
      </c>
      <c r="F152" s="27">
        <v>0</v>
      </c>
      <c r="G152" s="28">
        <v>1999</v>
      </c>
      <c r="H152" s="29">
        <v>0</v>
      </c>
      <c r="I152" s="30">
        <v>0</v>
      </c>
      <c r="J152" s="31">
        <v>0</v>
      </c>
      <c r="K152" s="24">
        <v>1981</v>
      </c>
      <c r="L152" s="32">
        <v>0</v>
      </c>
      <c r="M152" s="33">
        <v>0</v>
      </c>
      <c r="N152" s="27">
        <v>0</v>
      </c>
      <c r="O152" s="170"/>
      <c r="P152" s="171"/>
      <c r="Q152" s="171"/>
      <c r="R152" s="171"/>
      <c r="S152" s="171"/>
      <c r="T152" s="171"/>
      <c r="U152" s="171"/>
      <c r="V152" s="172"/>
      <c r="W152" s="154"/>
      <c r="X152" s="154"/>
      <c r="Y152" s="154"/>
      <c r="Z152" s="155"/>
      <c r="AA152" s="34">
        <f t="shared" si="106"/>
        <v>0</v>
      </c>
      <c r="AB152" s="34">
        <f t="shared" si="107"/>
        <v>0</v>
      </c>
      <c r="AC152" s="34">
        <f t="shared" si="108"/>
        <v>0</v>
      </c>
      <c r="AD152" s="34" t="s">
        <v>7</v>
      </c>
    </row>
    <row r="153" spans="1:30" ht="18.75" x14ac:dyDescent="0.3">
      <c r="A153" s="117"/>
      <c r="B153" s="23" t="s">
        <v>168</v>
      </c>
      <c r="C153" s="24">
        <v>0</v>
      </c>
      <c r="D153" s="25">
        <v>0</v>
      </c>
      <c r="E153" s="33">
        <v>0</v>
      </c>
      <c r="F153" s="27">
        <v>0</v>
      </c>
      <c r="G153" s="28">
        <v>0</v>
      </c>
      <c r="H153" s="29">
        <v>0</v>
      </c>
      <c r="I153" s="30">
        <v>0</v>
      </c>
      <c r="J153" s="31">
        <v>0</v>
      </c>
      <c r="K153" s="24">
        <v>0</v>
      </c>
      <c r="L153" s="32">
        <v>0</v>
      </c>
      <c r="M153" s="33">
        <v>0</v>
      </c>
      <c r="N153" s="27">
        <v>0</v>
      </c>
      <c r="O153" s="170"/>
      <c r="P153" s="171"/>
      <c r="Q153" s="171"/>
      <c r="R153" s="171"/>
      <c r="S153" s="171"/>
      <c r="T153" s="171"/>
      <c r="U153" s="171"/>
      <c r="V153" s="172"/>
      <c r="W153" s="154"/>
      <c r="X153" s="154"/>
      <c r="Y153" s="154"/>
      <c r="Z153" s="155"/>
      <c r="AA153" s="34">
        <f t="shared" si="106"/>
        <v>0</v>
      </c>
      <c r="AB153" s="34">
        <f t="shared" si="107"/>
        <v>0</v>
      </c>
      <c r="AC153" s="34">
        <f t="shared" si="108"/>
        <v>0</v>
      </c>
      <c r="AD153" s="34" t="s">
        <v>7</v>
      </c>
    </row>
    <row r="154" spans="1:30" ht="18.75" x14ac:dyDescent="0.3">
      <c r="A154" s="117"/>
      <c r="B154" s="23" t="s">
        <v>81</v>
      </c>
      <c r="C154" s="24">
        <v>0</v>
      </c>
      <c r="D154" s="25">
        <v>23</v>
      </c>
      <c r="E154" s="33">
        <v>0</v>
      </c>
      <c r="F154" s="27">
        <v>0</v>
      </c>
      <c r="G154" s="28">
        <v>0</v>
      </c>
      <c r="H154" s="29">
        <v>19</v>
      </c>
      <c r="I154" s="30">
        <v>0</v>
      </c>
      <c r="J154" s="31">
        <v>0</v>
      </c>
      <c r="K154" s="24">
        <v>0</v>
      </c>
      <c r="L154" s="32">
        <v>12</v>
      </c>
      <c r="M154" s="33">
        <v>0</v>
      </c>
      <c r="N154" s="27">
        <v>0</v>
      </c>
      <c r="O154" s="170"/>
      <c r="P154" s="171"/>
      <c r="Q154" s="171"/>
      <c r="R154" s="171"/>
      <c r="S154" s="171"/>
      <c r="T154" s="171"/>
      <c r="U154" s="171"/>
      <c r="V154" s="172"/>
      <c r="W154" s="154"/>
      <c r="X154" s="154"/>
      <c r="Y154" s="154"/>
      <c r="Z154" s="155"/>
      <c r="AA154" s="34">
        <f t="shared" si="106"/>
        <v>0</v>
      </c>
      <c r="AB154" s="34">
        <f t="shared" si="107"/>
        <v>0</v>
      </c>
      <c r="AC154" s="34">
        <f t="shared" si="108"/>
        <v>0</v>
      </c>
      <c r="AD154" s="34" t="s">
        <v>7</v>
      </c>
    </row>
    <row r="155" spans="1:30" ht="18.75" x14ac:dyDescent="0.3">
      <c r="A155" s="117"/>
      <c r="B155" s="23" t="s">
        <v>82</v>
      </c>
      <c r="C155" s="24">
        <v>0</v>
      </c>
      <c r="D155" s="25">
        <v>29</v>
      </c>
      <c r="E155" s="33">
        <v>0</v>
      </c>
      <c r="F155" s="27">
        <v>0</v>
      </c>
      <c r="G155" s="28">
        <v>0</v>
      </c>
      <c r="H155" s="29">
        <v>22</v>
      </c>
      <c r="I155" s="30">
        <v>0</v>
      </c>
      <c r="J155" s="31">
        <v>0</v>
      </c>
      <c r="K155" s="24">
        <v>0</v>
      </c>
      <c r="L155" s="32">
        <v>7</v>
      </c>
      <c r="M155" s="33">
        <v>0</v>
      </c>
      <c r="N155" s="27">
        <v>0</v>
      </c>
      <c r="O155" s="170"/>
      <c r="P155" s="171"/>
      <c r="Q155" s="171"/>
      <c r="R155" s="171"/>
      <c r="S155" s="171"/>
      <c r="T155" s="171"/>
      <c r="U155" s="171"/>
      <c r="V155" s="172"/>
      <c r="W155" s="154"/>
      <c r="X155" s="154"/>
      <c r="Y155" s="154"/>
      <c r="Z155" s="155"/>
      <c r="AA155" s="34">
        <f t="shared" si="106"/>
        <v>0</v>
      </c>
      <c r="AB155" s="34">
        <f t="shared" si="107"/>
        <v>0</v>
      </c>
      <c r="AC155" s="34">
        <f t="shared" si="108"/>
        <v>0</v>
      </c>
      <c r="AD155" s="34" t="s">
        <v>7</v>
      </c>
    </row>
    <row r="156" spans="1:30" ht="18.75" x14ac:dyDescent="0.3">
      <c r="A156" s="117"/>
      <c r="B156" s="35" t="s">
        <v>143</v>
      </c>
      <c r="C156" s="58">
        <f>SUM(C150:C155)</f>
        <v>2036</v>
      </c>
      <c r="D156" s="58">
        <f t="shared" ref="D156:N156" si="124">SUM(D150:D155)</f>
        <v>139</v>
      </c>
      <c r="E156" s="58">
        <f t="shared" si="124"/>
        <v>0</v>
      </c>
      <c r="F156" s="58">
        <f t="shared" si="124"/>
        <v>0</v>
      </c>
      <c r="G156" s="58">
        <f t="shared" si="124"/>
        <v>1999</v>
      </c>
      <c r="H156" s="58">
        <f t="shared" si="124"/>
        <v>122</v>
      </c>
      <c r="I156" s="58">
        <f t="shared" si="124"/>
        <v>0</v>
      </c>
      <c r="J156" s="58">
        <f t="shared" si="124"/>
        <v>0</v>
      </c>
      <c r="K156" s="58">
        <f t="shared" si="124"/>
        <v>1981</v>
      </c>
      <c r="L156" s="58">
        <f t="shared" si="124"/>
        <v>116</v>
      </c>
      <c r="M156" s="58">
        <f t="shared" si="124"/>
        <v>0</v>
      </c>
      <c r="N156" s="58">
        <f t="shared" si="124"/>
        <v>0</v>
      </c>
      <c r="O156" s="173"/>
      <c r="P156" s="174"/>
      <c r="Q156" s="174"/>
      <c r="R156" s="174"/>
      <c r="S156" s="174"/>
      <c r="T156" s="174"/>
      <c r="U156" s="174"/>
      <c r="V156" s="174"/>
      <c r="W156" s="157"/>
      <c r="X156" s="157"/>
      <c r="Y156" s="157"/>
      <c r="Z156" s="158"/>
      <c r="AA156" s="34">
        <f t="shared" si="106"/>
        <v>0</v>
      </c>
      <c r="AB156" s="34">
        <f t="shared" si="107"/>
        <v>0</v>
      </c>
      <c r="AC156" s="34">
        <f t="shared" si="108"/>
        <v>0</v>
      </c>
      <c r="AD156" s="34" t="s">
        <v>7</v>
      </c>
    </row>
    <row r="157" spans="1:30" ht="18.75" x14ac:dyDescent="0.3">
      <c r="A157" s="143" t="s">
        <v>90</v>
      </c>
      <c r="B157" s="23" t="s">
        <v>90</v>
      </c>
      <c r="C157" s="24">
        <v>446</v>
      </c>
      <c r="D157" s="25">
        <v>128</v>
      </c>
      <c r="E157" s="33">
        <v>0</v>
      </c>
      <c r="F157" s="27">
        <v>0</v>
      </c>
      <c r="G157" s="28">
        <v>489</v>
      </c>
      <c r="H157" s="29">
        <v>110</v>
      </c>
      <c r="I157" s="30">
        <v>0</v>
      </c>
      <c r="J157" s="31">
        <v>0</v>
      </c>
      <c r="K157" s="24">
        <v>551</v>
      </c>
      <c r="L157" s="32">
        <v>115</v>
      </c>
      <c r="M157" s="33">
        <v>0</v>
      </c>
      <c r="N157" s="27">
        <v>0</v>
      </c>
      <c r="O157" s="175" t="s">
        <v>204</v>
      </c>
      <c r="P157" s="176"/>
      <c r="Q157" s="176"/>
      <c r="R157" s="176"/>
      <c r="S157" s="176"/>
      <c r="T157" s="176"/>
      <c r="U157" s="176"/>
      <c r="V157" s="176"/>
      <c r="W157" s="177"/>
      <c r="X157" s="177"/>
      <c r="Y157" s="177"/>
      <c r="Z157" s="178"/>
      <c r="AA157" s="34">
        <f t="shared" si="106"/>
        <v>0</v>
      </c>
      <c r="AB157" s="34">
        <f t="shared" si="107"/>
        <v>0</v>
      </c>
      <c r="AC157" s="34">
        <f t="shared" si="108"/>
        <v>0</v>
      </c>
      <c r="AD157" s="34" t="s">
        <v>7</v>
      </c>
    </row>
    <row r="158" spans="1:30" ht="18.75" x14ac:dyDescent="0.3">
      <c r="A158" s="143"/>
      <c r="B158" s="35" t="s">
        <v>143</v>
      </c>
      <c r="C158" s="58">
        <f>SUM(C157)</f>
        <v>446</v>
      </c>
      <c r="D158" s="58">
        <f t="shared" ref="D158:N158" si="125">SUM(D157)</f>
        <v>128</v>
      </c>
      <c r="E158" s="58">
        <f t="shared" si="125"/>
        <v>0</v>
      </c>
      <c r="F158" s="58">
        <f t="shared" si="125"/>
        <v>0</v>
      </c>
      <c r="G158" s="58">
        <f t="shared" si="125"/>
        <v>489</v>
      </c>
      <c r="H158" s="58">
        <f t="shared" si="125"/>
        <v>110</v>
      </c>
      <c r="I158" s="58">
        <f t="shared" si="125"/>
        <v>0</v>
      </c>
      <c r="J158" s="58">
        <f t="shared" si="125"/>
        <v>0</v>
      </c>
      <c r="K158" s="58">
        <f t="shared" si="125"/>
        <v>551</v>
      </c>
      <c r="L158" s="58">
        <f t="shared" si="125"/>
        <v>115</v>
      </c>
      <c r="M158" s="58">
        <f t="shared" si="125"/>
        <v>0</v>
      </c>
      <c r="N158" s="58">
        <f t="shared" si="125"/>
        <v>0</v>
      </c>
      <c r="O158" s="179"/>
      <c r="P158" s="180"/>
      <c r="Q158" s="180"/>
      <c r="R158" s="180"/>
      <c r="S158" s="180"/>
      <c r="T158" s="180"/>
      <c r="U158" s="180"/>
      <c r="V158" s="180"/>
      <c r="W158" s="181"/>
      <c r="X158" s="181"/>
      <c r="Y158" s="181"/>
      <c r="Z158" s="182"/>
      <c r="AA158" s="34">
        <f t="shared" si="106"/>
        <v>0</v>
      </c>
      <c r="AB158" s="34">
        <f t="shared" si="107"/>
        <v>0</v>
      </c>
      <c r="AC158" s="34">
        <f t="shared" si="108"/>
        <v>0</v>
      </c>
      <c r="AD158" s="34" t="s">
        <v>7</v>
      </c>
    </row>
    <row r="159" spans="1:30" ht="18.75" x14ac:dyDescent="0.3">
      <c r="A159" s="117" t="s">
        <v>17</v>
      </c>
      <c r="B159" s="23" t="s">
        <v>18</v>
      </c>
      <c r="C159" s="24">
        <v>34</v>
      </c>
      <c r="D159" s="25">
        <v>0</v>
      </c>
      <c r="E159" s="33">
        <v>0</v>
      </c>
      <c r="F159" s="27">
        <v>0</v>
      </c>
      <c r="G159" s="28">
        <v>53</v>
      </c>
      <c r="H159" s="29">
        <v>0</v>
      </c>
      <c r="I159" s="30">
        <v>0</v>
      </c>
      <c r="J159" s="31">
        <v>0</v>
      </c>
      <c r="K159" s="24">
        <v>47</v>
      </c>
      <c r="L159" s="32">
        <v>0</v>
      </c>
      <c r="M159" s="33">
        <v>0</v>
      </c>
      <c r="N159" s="27">
        <v>0</v>
      </c>
      <c r="O159" s="24">
        <v>57</v>
      </c>
      <c r="P159" s="32">
        <v>0</v>
      </c>
      <c r="Q159" s="33">
        <v>0</v>
      </c>
      <c r="R159" s="27">
        <v>0</v>
      </c>
      <c r="S159" s="24">
        <v>27</v>
      </c>
      <c r="T159" s="32">
        <v>0</v>
      </c>
      <c r="U159" s="33">
        <v>0</v>
      </c>
      <c r="V159" s="27">
        <v>0</v>
      </c>
      <c r="W159" s="24">
        <v>34</v>
      </c>
      <c r="X159" s="32">
        <v>0</v>
      </c>
      <c r="Y159" s="33">
        <v>0</v>
      </c>
      <c r="Z159" s="27">
        <v>0</v>
      </c>
      <c r="AA159" s="34">
        <f t="shared" si="106"/>
        <v>0.25925925925925924</v>
      </c>
      <c r="AB159" s="34">
        <f t="shared" si="107"/>
        <v>0</v>
      </c>
      <c r="AC159" s="34">
        <f t="shared" si="108"/>
        <v>0</v>
      </c>
      <c r="AD159" s="34" t="s">
        <v>7</v>
      </c>
    </row>
    <row r="160" spans="1:30" ht="18.75" x14ac:dyDescent="0.3">
      <c r="A160" s="117"/>
      <c r="B160" s="23" t="s">
        <v>19</v>
      </c>
      <c r="C160" s="24">
        <v>5</v>
      </c>
      <c r="D160" s="25">
        <v>0</v>
      </c>
      <c r="E160" s="33">
        <v>0</v>
      </c>
      <c r="F160" s="27">
        <v>0</v>
      </c>
      <c r="G160" s="28">
        <v>0</v>
      </c>
      <c r="H160" s="29">
        <v>0</v>
      </c>
      <c r="I160" s="30">
        <v>0</v>
      </c>
      <c r="J160" s="31">
        <v>0</v>
      </c>
      <c r="K160" s="24">
        <v>0</v>
      </c>
      <c r="L160" s="32">
        <v>0</v>
      </c>
      <c r="M160" s="33">
        <v>0</v>
      </c>
      <c r="N160" s="27">
        <v>0</v>
      </c>
      <c r="O160" s="24">
        <v>0</v>
      </c>
      <c r="P160" s="32">
        <v>0</v>
      </c>
      <c r="Q160" s="33">
        <v>0</v>
      </c>
      <c r="R160" s="27">
        <v>0</v>
      </c>
      <c r="S160" s="24">
        <v>1</v>
      </c>
      <c r="T160" s="32">
        <v>0</v>
      </c>
      <c r="U160" s="33">
        <v>0</v>
      </c>
      <c r="V160" s="27">
        <v>0</v>
      </c>
      <c r="W160" s="24">
        <v>0</v>
      </c>
      <c r="X160" s="32">
        <v>0</v>
      </c>
      <c r="Y160" s="33">
        <v>0</v>
      </c>
      <c r="Z160" s="27">
        <v>0</v>
      </c>
      <c r="AA160" s="34">
        <f t="shared" si="106"/>
        <v>-1</v>
      </c>
      <c r="AB160" s="34">
        <f t="shared" si="107"/>
        <v>0</v>
      </c>
      <c r="AC160" s="34">
        <f t="shared" si="108"/>
        <v>0</v>
      </c>
      <c r="AD160" s="34" t="s">
        <v>7</v>
      </c>
    </row>
    <row r="161" spans="1:30" ht="24.75" customHeight="1" x14ac:dyDescent="0.3">
      <c r="A161" s="117"/>
      <c r="B161" s="35" t="s">
        <v>143</v>
      </c>
      <c r="C161" s="58">
        <f>SUM(C159:C160)</f>
        <v>39</v>
      </c>
      <c r="D161" s="58">
        <f t="shared" ref="D161:V161" si="126">SUM(D159:D160)</f>
        <v>0</v>
      </c>
      <c r="E161" s="58">
        <f t="shared" si="126"/>
        <v>0</v>
      </c>
      <c r="F161" s="58">
        <f t="shared" si="126"/>
        <v>0</v>
      </c>
      <c r="G161" s="58">
        <f t="shared" si="126"/>
        <v>53</v>
      </c>
      <c r="H161" s="58">
        <f t="shared" si="126"/>
        <v>0</v>
      </c>
      <c r="I161" s="58">
        <f t="shared" si="126"/>
        <v>0</v>
      </c>
      <c r="J161" s="58">
        <f t="shared" si="126"/>
        <v>0</v>
      </c>
      <c r="K161" s="58">
        <f t="shared" si="126"/>
        <v>47</v>
      </c>
      <c r="L161" s="58">
        <f t="shared" si="126"/>
        <v>0</v>
      </c>
      <c r="M161" s="58">
        <f t="shared" si="126"/>
        <v>0</v>
      </c>
      <c r="N161" s="58">
        <f t="shared" si="126"/>
        <v>0</v>
      </c>
      <c r="O161" s="58">
        <f t="shared" si="126"/>
        <v>57</v>
      </c>
      <c r="P161" s="58">
        <f t="shared" si="126"/>
        <v>0</v>
      </c>
      <c r="Q161" s="58">
        <f t="shared" si="126"/>
        <v>0</v>
      </c>
      <c r="R161" s="58">
        <f t="shared" si="126"/>
        <v>0</v>
      </c>
      <c r="S161" s="58">
        <f t="shared" si="126"/>
        <v>28</v>
      </c>
      <c r="T161" s="58">
        <f t="shared" si="126"/>
        <v>0</v>
      </c>
      <c r="U161" s="58">
        <f t="shared" si="126"/>
        <v>0</v>
      </c>
      <c r="V161" s="58">
        <f t="shared" si="126"/>
        <v>0</v>
      </c>
      <c r="W161" s="58">
        <f t="shared" ref="W161" si="127">SUM(W159:W160)</f>
        <v>34</v>
      </c>
      <c r="X161" s="58">
        <f t="shared" ref="X161:Z161" si="128">SUM(X159:X160)</f>
        <v>0</v>
      </c>
      <c r="Y161" s="58">
        <f t="shared" si="128"/>
        <v>0</v>
      </c>
      <c r="Z161" s="58">
        <f t="shared" si="128"/>
        <v>0</v>
      </c>
      <c r="AA161" s="34">
        <f t="shared" si="106"/>
        <v>0.21428571428571427</v>
      </c>
      <c r="AB161" s="34">
        <f t="shared" si="107"/>
        <v>0</v>
      </c>
      <c r="AC161" s="34">
        <f t="shared" si="108"/>
        <v>0</v>
      </c>
      <c r="AD161" s="34" t="s">
        <v>7</v>
      </c>
    </row>
    <row r="162" spans="1:30" ht="16.5" customHeight="1" x14ac:dyDescent="0.3">
      <c r="B162" s="40" t="s">
        <v>176</v>
      </c>
      <c r="C162" s="41">
        <f t="shared" ref="C162:N162" si="129">C161+C158+C156+C149+C143+C141+C139+C134+C125</f>
        <v>5771</v>
      </c>
      <c r="D162" s="41">
        <f t="shared" si="129"/>
        <v>812</v>
      </c>
      <c r="E162" s="41">
        <f t="shared" si="129"/>
        <v>23</v>
      </c>
      <c r="F162" s="41">
        <f t="shared" si="129"/>
        <v>0</v>
      </c>
      <c r="G162" s="41">
        <f t="shared" si="129"/>
        <v>5557</v>
      </c>
      <c r="H162" s="41">
        <f t="shared" si="129"/>
        <v>793</v>
      </c>
      <c r="I162" s="41">
        <f t="shared" si="129"/>
        <v>33</v>
      </c>
      <c r="J162" s="41">
        <f t="shared" si="129"/>
        <v>0</v>
      </c>
      <c r="K162" s="41">
        <f t="shared" si="129"/>
        <v>5708</v>
      </c>
      <c r="L162" s="41">
        <f t="shared" si="129"/>
        <v>846</v>
      </c>
      <c r="M162" s="41">
        <f t="shared" si="129"/>
        <v>37</v>
      </c>
      <c r="N162" s="41">
        <f t="shared" si="129"/>
        <v>0</v>
      </c>
      <c r="O162" s="41">
        <f t="shared" ref="O162:Z162" si="130">O161+O149+O143+O141+O139+O134+O125</f>
        <v>3116</v>
      </c>
      <c r="P162" s="41">
        <f t="shared" si="130"/>
        <v>672</v>
      </c>
      <c r="Q162" s="41">
        <f t="shared" si="130"/>
        <v>36</v>
      </c>
      <c r="R162" s="41">
        <f t="shared" si="130"/>
        <v>0</v>
      </c>
      <c r="S162" s="41">
        <f t="shared" si="130"/>
        <v>3089</v>
      </c>
      <c r="T162" s="41">
        <f t="shared" si="130"/>
        <v>764</v>
      </c>
      <c r="U162" s="41">
        <f t="shared" si="130"/>
        <v>35</v>
      </c>
      <c r="V162" s="41">
        <f t="shared" si="130"/>
        <v>0</v>
      </c>
      <c r="W162" s="41">
        <f t="shared" si="130"/>
        <v>3489</v>
      </c>
      <c r="X162" s="41">
        <f t="shared" si="130"/>
        <v>878</v>
      </c>
      <c r="Y162" s="41">
        <f t="shared" si="130"/>
        <v>39</v>
      </c>
      <c r="Z162" s="41">
        <f t="shared" si="130"/>
        <v>0</v>
      </c>
      <c r="AA162" s="34">
        <f t="shared" si="106"/>
        <v>0.12949174490126256</v>
      </c>
      <c r="AB162" s="34">
        <f t="shared" si="107"/>
        <v>0.14921465968586387</v>
      </c>
      <c r="AC162" s="34">
        <f t="shared" si="108"/>
        <v>0.11428571428571428</v>
      </c>
      <c r="AD162" s="34" t="s">
        <v>7</v>
      </c>
    </row>
    <row r="163" spans="1:30" ht="36.75" customHeight="1" x14ac:dyDescent="0.3">
      <c r="B163" s="97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34"/>
      <c r="AB163" s="34"/>
      <c r="AC163" s="34"/>
      <c r="AD163" s="34"/>
    </row>
    <row r="164" spans="1:30" ht="18.75" x14ac:dyDescent="0.3">
      <c r="A164" s="96" t="s">
        <v>198</v>
      </c>
      <c r="B164" s="35"/>
      <c r="C164" s="58"/>
      <c r="D164" s="58"/>
      <c r="E164" s="58"/>
      <c r="F164" s="58"/>
      <c r="G164" s="36"/>
      <c r="H164" s="36"/>
      <c r="I164" s="36"/>
      <c r="J164" s="36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34"/>
      <c r="AB164" s="34"/>
      <c r="AC164" s="34"/>
      <c r="AD164" s="34"/>
    </row>
    <row r="165" spans="1:30" ht="18.75" x14ac:dyDescent="0.3">
      <c r="A165" s="117" t="s">
        <v>198</v>
      </c>
      <c r="B165" s="23" t="s">
        <v>189</v>
      </c>
      <c r="C165" s="150" t="s">
        <v>201</v>
      </c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2"/>
      <c r="O165" s="24">
        <v>0</v>
      </c>
      <c r="P165" s="32">
        <v>70</v>
      </c>
      <c r="Q165" s="33">
        <v>0</v>
      </c>
      <c r="R165" s="27">
        <v>0</v>
      </c>
      <c r="S165" s="24">
        <v>64</v>
      </c>
      <c r="T165" s="32">
        <v>62</v>
      </c>
      <c r="U165" s="33">
        <v>0</v>
      </c>
      <c r="V165" s="27">
        <v>0</v>
      </c>
      <c r="W165" s="24">
        <v>0</v>
      </c>
      <c r="X165" s="32">
        <v>51</v>
      </c>
      <c r="Y165" s="33">
        <v>0</v>
      </c>
      <c r="Z165" s="27">
        <v>0</v>
      </c>
      <c r="AA165" s="34">
        <f>IFERROR((W165-S165)/S165,0)</f>
        <v>-1</v>
      </c>
      <c r="AB165" s="34">
        <f>IFERROR((X165-T165)/T165,0)</f>
        <v>-0.17741935483870969</v>
      </c>
      <c r="AC165" s="34">
        <f>IFERROR((Y165-U165)/U165,0)</f>
        <v>0</v>
      </c>
      <c r="AD165" s="34" t="s">
        <v>7</v>
      </c>
    </row>
    <row r="166" spans="1:30" ht="18.75" x14ac:dyDescent="0.3">
      <c r="A166" s="117"/>
      <c r="B166" s="23" t="s">
        <v>80</v>
      </c>
      <c r="C166" s="153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5"/>
      <c r="O166" s="24">
        <v>0</v>
      </c>
      <c r="P166" s="32">
        <v>55</v>
      </c>
      <c r="Q166" s="33">
        <v>0</v>
      </c>
      <c r="R166" s="27">
        <v>0</v>
      </c>
      <c r="S166" s="24">
        <v>0</v>
      </c>
      <c r="T166" s="32">
        <v>51</v>
      </c>
      <c r="U166" s="33">
        <v>0</v>
      </c>
      <c r="V166" s="27">
        <v>0</v>
      </c>
      <c r="W166" s="24">
        <v>0</v>
      </c>
      <c r="X166" s="32">
        <v>49</v>
      </c>
      <c r="Y166" s="33">
        <v>0</v>
      </c>
      <c r="Z166" s="27">
        <v>0</v>
      </c>
      <c r="AA166" s="34">
        <f t="shared" ref="AA166:AA172" si="131">IFERROR((W166-S166)/S166,0)</f>
        <v>0</v>
      </c>
      <c r="AB166" s="34">
        <f t="shared" ref="AB166:AB172" si="132">IFERROR((X166-T166)/T166,0)</f>
        <v>-3.9215686274509803E-2</v>
      </c>
      <c r="AC166" s="34">
        <f t="shared" ref="AC166:AC172" si="133">IFERROR((Y166-U166)/U166,0)</f>
        <v>0</v>
      </c>
      <c r="AD166" s="34" t="s">
        <v>7</v>
      </c>
    </row>
    <row r="167" spans="1:30" ht="18.75" x14ac:dyDescent="0.3">
      <c r="A167" s="117"/>
      <c r="B167" s="23" t="s">
        <v>79</v>
      </c>
      <c r="C167" s="153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5"/>
      <c r="O167" s="24">
        <v>1970</v>
      </c>
      <c r="P167" s="32">
        <v>0</v>
      </c>
      <c r="Q167" s="33">
        <v>0</v>
      </c>
      <c r="R167" s="27">
        <v>0</v>
      </c>
      <c r="S167" s="24">
        <v>1665</v>
      </c>
      <c r="T167" s="32">
        <v>0</v>
      </c>
      <c r="U167" s="33">
        <v>0</v>
      </c>
      <c r="V167" s="27">
        <v>0</v>
      </c>
      <c r="W167" s="24">
        <v>1711</v>
      </c>
      <c r="X167" s="32">
        <v>0</v>
      </c>
      <c r="Y167" s="33">
        <v>0</v>
      </c>
      <c r="Z167" s="27">
        <v>0</v>
      </c>
      <c r="AA167" s="34">
        <f t="shared" si="131"/>
        <v>2.7627627627627629E-2</v>
      </c>
      <c r="AB167" s="34">
        <f t="shared" si="132"/>
        <v>0</v>
      </c>
      <c r="AC167" s="34">
        <f t="shared" si="133"/>
        <v>0</v>
      </c>
      <c r="AD167" s="34" t="s">
        <v>7</v>
      </c>
    </row>
    <row r="168" spans="1:30" ht="18.75" x14ac:dyDescent="0.3">
      <c r="A168" s="117"/>
      <c r="B168" s="23" t="s">
        <v>168</v>
      </c>
      <c r="C168" s="153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5"/>
      <c r="O168" s="24">
        <v>11</v>
      </c>
      <c r="P168" s="32">
        <v>0</v>
      </c>
      <c r="Q168" s="33">
        <v>0</v>
      </c>
      <c r="R168" s="27">
        <v>0</v>
      </c>
      <c r="S168" s="24">
        <v>14</v>
      </c>
      <c r="T168" s="32">
        <v>0</v>
      </c>
      <c r="U168" s="33">
        <v>0</v>
      </c>
      <c r="V168" s="27">
        <v>0</v>
      </c>
      <c r="W168" s="24">
        <v>1</v>
      </c>
      <c r="X168" s="32">
        <v>0</v>
      </c>
      <c r="Y168" s="33">
        <v>0</v>
      </c>
      <c r="Z168" s="27">
        <v>0</v>
      </c>
      <c r="AA168" s="34">
        <f t="shared" si="131"/>
        <v>-0.9285714285714286</v>
      </c>
      <c r="AB168" s="34">
        <f t="shared" si="132"/>
        <v>0</v>
      </c>
      <c r="AC168" s="34">
        <f t="shared" si="133"/>
        <v>0</v>
      </c>
      <c r="AD168" s="34" t="s">
        <v>7</v>
      </c>
    </row>
    <row r="169" spans="1:30" ht="18.75" x14ac:dyDescent="0.3">
      <c r="A169" s="117"/>
      <c r="B169" s="23" t="s">
        <v>81</v>
      </c>
      <c r="C169" s="153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5"/>
      <c r="O169" s="24">
        <v>0</v>
      </c>
      <c r="P169" s="32">
        <v>15</v>
      </c>
      <c r="Q169" s="33">
        <v>0</v>
      </c>
      <c r="R169" s="27">
        <v>0</v>
      </c>
      <c r="S169" s="24">
        <v>0</v>
      </c>
      <c r="T169" s="32">
        <v>20</v>
      </c>
      <c r="U169" s="33">
        <v>0</v>
      </c>
      <c r="V169" s="27">
        <v>0</v>
      </c>
      <c r="W169" s="24">
        <v>0</v>
      </c>
      <c r="X169" s="32">
        <v>23</v>
      </c>
      <c r="Y169" s="33">
        <v>0</v>
      </c>
      <c r="Z169" s="27">
        <v>0</v>
      </c>
      <c r="AA169" s="34">
        <f t="shared" si="131"/>
        <v>0</v>
      </c>
      <c r="AB169" s="34">
        <f t="shared" si="132"/>
        <v>0.15</v>
      </c>
      <c r="AC169" s="34">
        <f t="shared" si="133"/>
        <v>0</v>
      </c>
      <c r="AD169" s="34" t="s">
        <v>7</v>
      </c>
    </row>
    <row r="170" spans="1:30" ht="18.75" x14ac:dyDescent="0.3">
      <c r="A170" s="117"/>
      <c r="B170" s="23" t="s">
        <v>82</v>
      </c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5"/>
      <c r="O170" s="24">
        <v>0</v>
      </c>
      <c r="P170" s="32">
        <v>11</v>
      </c>
      <c r="Q170" s="33">
        <v>0</v>
      </c>
      <c r="R170" s="27">
        <v>0</v>
      </c>
      <c r="S170" s="24">
        <v>0</v>
      </c>
      <c r="T170" s="32">
        <v>11</v>
      </c>
      <c r="U170" s="33">
        <v>0</v>
      </c>
      <c r="V170" s="27">
        <v>0</v>
      </c>
      <c r="W170" s="24">
        <v>0</v>
      </c>
      <c r="X170" s="32">
        <v>19</v>
      </c>
      <c r="Y170" s="33">
        <v>0</v>
      </c>
      <c r="Z170" s="27">
        <v>0</v>
      </c>
      <c r="AA170" s="34">
        <f t="shared" si="131"/>
        <v>0</v>
      </c>
      <c r="AB170" s="34">
        <f t="shared" si="132"/>
        <v>0.72727272727272729</v>
      </c>
      <c r="AC170" s="34">
        <f t="shared" si="133"/>
        <v>0</v>
      </c>
      <c r="AD170" s="34" t="s">
        <v>7</v>
      </c>
    </row>
    <row r="171" spans="1:30" ht="18.75" x14ac:dyDescent="0.3">
      <c r="A171" s="117"/>
      <c r="B171" s="110" t="s">
        <v>18</v>
      </c>
      <c r="C171" s="153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5"/>
      <c r="O171" s="24">
        <v>0</v>
      </c>
      <c r="P171" s="32">
        <v>0</v>
      </c>
      <c r="Q171" s="33">
        <v>0</v>
      </c>
      <c r="R171" s="27">
        <v>0</v>
      </c>
      <c r="S171" s="24">
        <v>0</v>
      </c>
      <c r="T171" s="32">
        <v>0</v>
      </c>
      <c r="U171" s="33">
        <v>0</v>
      </c>
      <c r="V171" s="27">
        <v>0</v>
      </c>
      <c r="W171" s="24">
        <v>6</v>
      </c>
      <c r="X171" s="32">
        <v>0</v>
      </c>
      <c r="Y171" s="33">
        <v>0</v>
      </c>
      <c r="Z171" s="27">
        <v>0</v>
      </c>
      <c r="AA171" s="34">
        <f t="shared" si="131"/>
        <v>0</v>
      </c>
      <c r="AB171" s="34">
        <f t="shared" si="132"/>
        <v>0</v>
      </c>
      <c r="AC171" s="34">
        <f t="shared" si="133"/>
        <v>0</v>
      </c>
      <c r="AD171" s="34" t="s">
        <v>7</v>
      </c>
    </row>
    <row r="172" spans="1:30" ht="18.75" x14ac:dyDescent="0.3">
      <c r="A172" s="117"/>
      <c r="B172" s="40" t="s">
        <v>199</v>
      </c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5"/>
      <c r="O172" s="98">
        <f t="shared" ref="O172:Z172" si="134">SUM(O165:O171)</f>
        <v>1981</v>
      </c>
      <c r="P172" s="98">
        <f t="shared" si="134"/>
        <v>151</v>
      </c>
      <c r="Q172" s="98">
        <f t="shared" si="134"/>
        <v>0</v>
      </c>
      <c r="R172" s="98">
        <f t="shared" si="134"/>
        <v>0</v>
      </c>
      <c r="S172" s="98">
        <f t="shared" si="134"/>
        <v>1743</v>
      </c>
      <c r="T172" s="98">
        <f t="shared" si="134"/>
        <v>144</v>
      </c>
      <c r="U172" s="98">
        <f t="shared" si="134"/>
        <v>0</v>
      </c>
      <c r="V172" s="98">
        <f t="shared" si="134"/>
        <v>0</v>
      </c>
      <c r="W172" s="98">
        <f t="shared" si="134"/>
        <v>1718</v>
      </c>
      <c r="X172" s="98">
        <f t="shared" si="134"/>
        <v>142</v>
      </c>
      <c r="Y172" s="98">
        <f t="shared" si="134"/>
        <v>0</v>
      </c>
      <c r="Z172" s="98">
        <f t="shared" si="134"/>
        <v>0</v>
      </c>
      <c r="AA172" s="34">
        <f t="shared" si="131"/>
        <v>-1.4343086632243259E-2</v>
      </c>
      <c r="AB172" s="34">
        <f t="shared" si="132"/>
        <v>-1.3888888888888888E-2</v>
      </c>
      <c r="AC172" s="34">
        <f t="shared" si="133"/>
        <v>0</v>
      </c>
      <c r="AD172" s="34" t="s">
        <v>7</v>
      </c>
    </row>
    <row r="173" spans="1:30" ht="18.75" x14ac:dyDescent="0.3">
      <c r="A173" s="99"/>
      <c r="B173" s="159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1"/>
    </row>
    <row r="174" spans="1:30" ht="18.75" x14ac:dyDescent="0.3">
      <c r="A174" s="144" t="s">
        <v>194</v>
      </c>
      <c r="B174" s="23" t="s">
        <v>90</v>
      </c>
      <c r="C174" s="150" t="s">
        <v>201</v>
      </c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2"/>
      <c r="O174" s="24">
        <v>553</v>
      </c>
      <c r="P174" s="32">
        <v>152</v>
      </c>
      <c r="Q174" s="33">
        <v>0</v>
      </c>
      <c r="R174" s="27">
        <v>0</v>
      </c>
      <c r="S174" s="24">
        <v>578</v>
      </c>
      <c r="T174" s="32">
        <v>183</v>
      </c>
      <c r="U174" s="33">
        <v>0</v>
      </c>
      <c r="V174" s="27">
        <v>0</v>
      </c>
      <c r="W174" s="24">
        <v>714</v>
      </c>
      <c r="X174" s="32">
        <v>312</v>
      </c>
      <c r="Y174" s="33">
        <v>0</v>
      </c>
      <c r="Z174" s="27">
        <v>0</v>
      </c>
      <c r="AA174" s="34">
        <f t="shared" ref="AA174:AC175" si="135">IFERROR((W174-S174)/S174,0)</f>
        <v>0.23529411764705882</v>
      </c>
      <c r="AB174" s="34">
        <f t="shared" si="135"/>
        <v>0.70491803278688525</v>
      </c>
      <c r="AC174" s="34">
        <f t="shared" si="135"/>
        <v>0</v>
      </c>
      <c r="AD174" s="34" t="s">
        <v>7</v>
      </c>
    </row>
    <row r="175" spans="1:30" ht="18.75" x14ac:dyDescent="0.3">
      <c r="A175" s="144"/>
      <c r="B175" s="40" t="s">
        <v>202</v>
      </c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8"/>
      <c r="O175" s="98">
        <f>SUM(O174)</f>
        <v>553</v>
      </c>
      <c r="P175" s="98">
        <f t="shared" ref="P175:V175" si="136">SUM(P174)</f>
        <v>152</v>
      </c>
      <c r="Q175" s="98">
        <f t="shared" si="136"/>
        <v>0</v>
      </c>
      <c r="R175" s="98">
        <f t="shared" si="136"/>
        <v>0</v>
      </c>
      <c r="S175" s="98">
        <f t="shared" si="136"/>
        <v>578</v>
      </c>
      <c r="T175" s="98">
        <f t="shared" si="136"/>
        <v>183</v>
      </c>
      <c r="U175" s="98">
        <f t="shared" si="136"/>
        <v>0</v>
      </c>
      <c r="V175" s="98">
        <f t="shared" si="136"/>
        <v>0</v>
      </c>
      <c r="W175" s="98">
        <f t="shared" ref="W175" si="137">SUM(W174)</f>
        <v>714</v>
      </c>
      <c r="X175" s="98">
        <f t="shared" ref="X175:Z175" si="138">SUM(X174)</f>
        <v>312</v>
      </c>
      <c r="Y175" s="98">
        <f t="shared" si="138"/>
        <v>0</v>
      </c>
      <c r="Z175" s="98">
        <f t="shared" si="138"/>
        <v>0</v>
      </c>
      <c r="AA175" s="34">
        <f t="shared" si="135"/>
        <v>0.23529411764705882</v>
      </c>
      <c r="AB175" s="34">
        <f t="shared" si="135"/>
        <v>0.70491803278688525</v>
      </c>
      <c r="AC175" s="34">
        <f t="shared" si="135"/>
        <v>0</v>
      </c>
      <c r="AD175" s="34" t="s">
        <v>7</v>
      </c>
    </row>
    <row r="176" spans="1:30" ht="23.25" customHeight="1" x14ac:dyDescent="0.2">
      <c r="A176" s="162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4"/>
      <c r="AB176" s="164"/>
      <c r="AC176" s="164"/>
      <c r="AD176" s="165"/>
    </row>
    <row r="177" spans="1:30" s="10" customFormat="1" ht="42" customHeight="1" x14ac:dyDescent="0.3">
      <c r="B177" s="77"/>
      <c r="C177" s="147" t="s">
        <v>162</v>
      </c>
      <c r="D177" s="148"/>
      <c r="E177" s="148"/>
      <c r="F177" s="149"/>
      <c r="G177" s="147" t="s">
        <v>151</v>
      </c>
      <c r="H177" s="148"/>
      <c r="I177" s="148"/>
      <c r="J177" s="149"/>
      <c r="K177" s="147" t="s">
        <v>155</v>
      </c>
      <c r="L177" s="148"/>
      <c r="M177" s="148"/>
      <c r="N177" s="149"/>
      <c r="O177" s="131" t="s">
        <v>164</v>
      </c>
      <c r="P177" s="132"/>
      <c r="Q177" s="132"/>
      <c r="R177" s="133"/>
      <c r="S177" s="131" t="s">
        <v>177</v>
      </c>
      <c r="T177" s="132"/>
      <c r="U177" s="132"/>
      <c r="V177" s="133"/>
      <c r="W177" s="131" t="s">
        <v>212</v>
      </c>
      <c r="X177" s="166"/>
      <c r="Y177" s="166"/>
      <c r="Z177" s="167"/>
      <c r="AA177" s="118" t="s">
        <v>213</v>
      </c>
      <c r="AB177" s="118"/>
      <c r="AC177" s="118"/>
      <c r="AD177" s="118"/>
    </row>
    <row r="178" spans="1:30" ht="42" customHeight="1" x14ac:dyDescent="0.3">
      <c r="A178" s="2" t="s">
        <v>148</v>
      </c>
      <c r="B178" s="15" t="s">
        <v>0</v>
      </c>
      <c r="C178" s="16" t="s">
        <v>1</v>
      </c>
      <c r="D178" s="17" t="s">
        <v>2</v>
      </c>
      <c r="E178" s="18" t="s">
        <v>3</v>
      </c>
      <c r="F178" s="19" t="s">
        <v>4</v>
      </c>
      <c r="G178" s="16" t="s">
        <v>1</v>
      </c>
      <c r="H178" s="20" t="s">
        <v>2</v>
      </c>
      <c r="I178" s="21" t="s">
        <v>3</v>
      </c>
      <c r="J178" s="19" t="s">
        <v>4</v>
      </c>
      <c r="K178" s="16" t="s">
        <v>1</v>
      </c>
      <c r="L178" s="20" t="s">
        <v>2</v>
      </c>
      <c r="M178" s="21" t="s">
        <v>3</v>
      </c>
      <c r="N178" s="19" t="s">
        <v>4</v>
      </c>
      <c r="O178" s="16" t="s">
        <v>1</v>
      </c>
      <c r="P178" s="20" t="s">
        <v>2</v>
      </c>
      <c r="Q178" s="21" t="s">
        <v>3</v>
      </c>
      <c r="R178" s="19" t="s">
        <v>4</v>
      </c>
      <c r="S178" s="16" t="s">
        <v>1</v>
      </c>
      <c r="T178" s="20" t="s">
        <v>2</v>
      </c>
      <c r="U178" s="21" t="s">
        <v>3</v>
      </c>
      <c r="V178" s="19" t="s">
        <v>4</v>
      </c>
      <c r="W178" s="16" t="s">
        <v>1</v>
      </c>
      <c r="X178" s="20" t="s">
        <v>2</v>
      </c>
      <c r="Y178" s="21" t="s">
        <v>3</v>
      </c>
      <c r="Z178" s="19" t="s">
        <v>4</v>
      </c>
      <c r="AA178" s="22" t="s">
        <v>1</v>
      </c>
      <c r="AB178" s="22" t="s">
        <v>2</v>
      </c>
      <c r="AC178" s="22" t="s">
        <v>3</v>
      </c>
      <c r="AD178" s="22" t="s">
        <v>4</v>
      </c>
    </row>
    <row r="179" spans="1:30" ht="30.75" customHeight="1" x14ac:dyDescent="0.3">
      <c r="A179" s="119" t="s">
        <v>91</v>
      </c>
      <c r="B179" s="23" t="s">
        <v>175</v>
      </c>
      <c r="C179" s="24">
        <v>1</v>
      </c>
      <c r="D179" s="25">
        <v>0</v>
      </c>
      <c r="E179" s="33">
        <v>0</v>
      </c>
      <c r="F179" s="31">
        <v>0</v>
      </c>
      <c r="G179" s="28">
        <v>0</v>
      </c>
      <c r="H179" s="29">
        <v>0</v>
      </c>
      <c r="I179" s="30">
        <v>0</v>
      </c>
      <c r="J179" s="31">
        <v>0</v>
      </c>
      <c r="K179" s="24">
        <v>0</v>
      </c>
      <c r="L179" s="32">
        <v>0</v>
      </c>
      <c r="M179" s="33">
        <v>0</v>
      </c>
      <c r="N179" s="31">
        <v>0</v>
      </c>
      <c r="O179" s="24">
        <v>0</v>
      </c>
      <c r="P179" s="32">
        <v>0</v>
      </c>
      <c r="Q179" s="33">
        <v>0</v>
      </c>
      <c r="R179" s="31">
        <v>0</v>
      </c>
      <c r="S179" s="24">
        <v>0</v>
      </c>
      <c r="T179" s="32">
        <v>0</v>
      </c>
      <c r="U179" s="33">
        <v>0</v>
      </c>
      <c r="V179" s="31">
        <v>0</v>
      </c>
      <c r="W179" s="24">
        <v>0</v>
      </c>
      <c r="X179" s="32">
        <v>0</v>
      </c>
      <c r="Y179" s="33">
        <v>0</v>
      </c>
      <c r="Z179" s="31">
        <v>0</v>
      </c>
      <c r="AA179" s="34">
        <f t="shared" ref="AA179:AC236" si="139">IFERROR((W179-S179)/S179,0)</f>
        <v>0</v>
      </c>
      <c r="AB179" s="34">
        <f t="shared" si="139"/>
        <v>0</v>
      </c>
      <c r="AC179" s="34">
        <f t="shared" si="139"/>
        <v>0</v>
      </c>
      <c r="AD179" s="34" t="s">
        <v>7</v>
      </c>
    </row>
    <row r="180" spans="1:30" ht="16.5" customHeight="1" x14ac:dyDescent="0.3">
      <c r="A180" s="120"/>
      <c r="B180" s="23" t="s">
        <v>205</v>
      </c>
      <c r="C180" s="24">
        <v>0</v>
      </c>
      <c r="D180" s="25">
        <v>0</v>
      </c>
      <c r="E180" s="33">
        <v>0</v>
      </c>
      <c r="F180" s="31">
        <v>0</v>
      </c>
      <c r="G180" s="28">
        <v>0</v>
      </c>
      <c r="H180" s="29">
        <v>0</v>
      </c>
      <c r="I180" s="30">
        <v>0</v>
      </c>
      <c r="J180" s="31">
        <v>0</v>
      </c>
      <c r="K180" s="24">
        <v>0</v>
      </c>
      <c r="L180" s="32">
        <v>0</v>
      </c>
      <c r="M180" s="33">
        <v>0</v>
      </c>
      <c r="N180" s="31">
        <v>0</v>
      </c>
      <c r="O180" s="24">
        <v>0</v>
      </c>
      <c r="P180" s="32">
        <v>0</v>
      </c>
      <c r="Q180" s="33">
        <v>0</v>
      </c>
      <c r="R180" s="31">
        <v>0</v>
      </c>
      <c r="S180" s="24">
        <v>1</v>
      </c>
      <c r="T180" s="32">
        <v>0</v>
      </c>
      <c r="U180" s="33">
        <v>0</v>
      </c>
      <c r="V180" s="31">
        <v>0</v>
      </c>
      <c r="W180" s="24">
        <v>0</v>
      </c>
      <c r="X180" s="32">
        <v>0</v>
      </c>
      <c r="Y180" s="33">
        <v>0</v>
      </c>
      <c r="Z180" s="31">
        <v>0</v>
      </c>
      <c r="AA180" s="34">
        <f t="shared" si="139"/>
        <v>-1</v>
      </c>
      <c r="AB180" s="34">
        <f t="shared" si="139"/>
        <v>0</v>
      </c>
      <c r="AC180" s="34">
        <f t="shared" si="139"/>
        <v>0</v>
      </c>
      <c r="AD180" s="34" t="s">
        <v>7</v>
      </c>
    </row>
    <row r="181" spans="1:30" ht="18.75" x14ac:dyDescent="0.3">
      <c r="A181" s="120"/>
      <c r="B181" s="23" t="s">
        <v>91</v>
      </c>
      <c r="C181" s="24">
        <v>114</v>
      </c>
      <c r="D181" s="25">
        <v>50</v>
      </c>
      <c r="E181" s="33">
        <v>0</v>
      </c>
      <c r="F181" s="27">
        <v>0</v>
      </c>
      <c r="G181" s="28">
        <v>45</v>
      </c>
      <c r="H181" s="29">
        <v>35</v>
      </c>
      <c r="I181" s="30">
        <v>0</v>
      </c>
      <c r="J181" s="31">
        <v>0</v>
      </c>
      <c r="K181" s="24">
        <v>27</v>
      </c>
      <c r="L181" s="32">
        <v>30</v>
      </c>
      <c r="M181" s="33">
        <v>0</v>
      </c>
      <c r="N181" s="27">
        <v>0</v>
      </c>
      <c r="O181" s="24">
        <v>7</v>
      </c>
      <c r="P181" s="32">
        <v>35</v>
      </c>
      <c r="Q181" s="33">
        <v>0</v>
      </c>
      <c r="R181" s="27">
        <v>0</v>
      </c>
      <c r="S181" s="24">
        <v>0</v>
      </c>
      <c r="T181" s="32">
        <v>32</v>
      </c>
      <c r="U181" s="33">
        <v>0</v>
      </c>
      <c r="V181" s="27">
        <v>0</v>
      </c>
      <c r="W181" s="24">
        <v>0</v>
      </c>
      <c r="X181" s="32">
        <v>62</v>
      </c>
      <c r="Y181" s="33">
        <v>0</v>
      </c>
      <c r="Z181" s="27">
        <v>0</v>
      </c>
      <c r="AA181" s="34">
        <f t="shared" si="139"/>
        <v>0</v>
      </c>
      <c r="AB181" s="34">
        <f t="shared" si="139"/>
        <v>0.9375</v>
      </c>
      <c r="AC181" s="34">
        <f t="shared" si="139"/>
        <v>0</v>
      </c>
      <c r="AD181" s="34" t="s">
        <v>7</v>
      </c>
    </row>
    <row r="182" spans="1:30" ht="18.75" x14ac:dyDescent="0.3">
      <c r="A182" s="120"/>
      <c r="B182" s="23" t="s">
        <v>92</v>
      </c>
      <c r="C182" s="24">
        <v>89</v>
      </c>
      <c r="D182" s="25">
        <v>0</v>
      </c>
      <c r="E182" s="33">
        <v>0</v>
      </c>
      <c r="F182" s="27">
        <v>0</v>
      </c>
      <c r="G182" s="28">
        <v>122</v>
      </c>
      <c r="H182" s="29">
        <v>0</v>
      </c>
      <c r="I182" s="30">
        <v>0</v>
      </c>
      <c r="J182" s="31">
        <v>0</v>
      </c>
      <c r="K182" s="24">
        <v>144</v>
      </c>
      <c r="L182" s="32">
        <v>0</v>
      </c>
      <c r="M182" s="33">
        <v>0</v>
      </c>
      <c r="N182" s="27">
        <v>0</v>
      </c>
      <c r="O182" s="24">
        <v>164</v>
      </c>
      <c r="P182" s="32">
        <v>0</v>
      </c>
      <c r="Q182" s="33">
        <v>0</v>
      </c>
      <c r="R182" s="27">
        <v>0</v>
      </c>
      <c r="S182" s="24">
        <v>153</v>
      </c>
      <c r="T182" s="32">
        <v>0</v>
      </c>
      <c r="U182" s="33">
        <v>0</v>
      </c>
      <c r="V182" s="27">
        <v>0</v>
      </c>
      <c r="W182" s="24">
        <v>145</v>
      </c>
      <c r="X182" s="32">
        <v>0</v>
      </c>
      <c r="Y182" s="33">
        <v>0</v>
      </c>
      <c r="Z182" s="27">
        <v>0</v>
      </c>
      <c r="AA182" s="34">
        <f t="shared" si="139"/>
        <v>-5.2287581699346407E-2</v>
      </c>
      <c r="AB182" s="34">
        <f t="shared" si="139"/>
        <v>0</v>
      </c>
      <c r="AC182" s="34">
        <f t="shared" si="139"/>
        <v>0</v>
      </c>
      <c r="AD182" s="34" t="s">
        <v>7</v>
      </c>
    </row>
    <row r="183" spans="1:30" ht="18.75" x14ac:dyDescent="0.3">
      <c r="A183" s="120"/>
      <c r="B183" s="23" t="s">
        <v>93</v>
      </c>
      <c r="C183" s="24">
        <v>325</v>
      </c>
      <c r="D183" s="25">
        <v>0</v>
      </c>
      <c r="E183" s="33">
        <v>0</v>
      </c>
      <c r="F183" s="27">
        <v>0</v>
      </c>
      <c r="G183" s="28">
        <v>330</v>
      </c>
      <c r="H183" s="29">
        <v>0</v>
      </c>
      <c r="I183" s="30">
        <v>0</v>
      </c>
      <c r="J183" s="31">
        <v>0</v>
      </c>
      <c r="K183" s="24">
        <v>318</v>
      </c>
      <c r="L183" s="32">
        <v>0</v>
      </c>
      <c r="M183" s="33">
        <v>0</v>
      </c>
      <c r="N183" s="27">
        <v>0</v>
      </c>
      <c r="O183" s="24">
        <v>340</v>
      </c>
      <c r="P183" s="32">
        <v>0</v>
      </c>
      <c r="Q183" s="33">
        <v>0</v>
      </c>
      <c r="R183" s="27">
        <v>0</v>
      </c>
      <c r="S183" s="24">
        <v>343</v>
      </c>
      <c r="T183" s="32">
        <v>0</v>
      </c>
      <c r="U183" s="33">
        <v>0</v>
      </c>
      <c r="V183" s="27">
        <v>0</v>
      </c>
      <c r="W183" s="24">
        <v>350</v>
      </c>
      <c r="X183" s="32">
        <v>0</v>
      </c>
      <c r="Y183" s="33">
        <v>0</v>
      </c>
      <c r="Z183" s="27">
        <v>0</v>
      </c>
      <c r="AA183" s="34">
        <f t="shared" si="139"/>
        <v>2.0408163265306121E-2</v>
      </c>
      <c r="AB183" s="34">
        <f t="shared" si="139"/>
        <v>0</v>
      </c>
      <c r="AC183" s="34">
        <f t="shared" si="139"/>
        <v>0</v>
      </c>
      <c r="AD183" s="34" t="s">
        <v>7</v>
      </c>
    </row>
    <row r="184" spans="1:30" ht="18.75" x14ac:dyDescent="0.3">
      <c r="A184" s="121"/>
      <c r="B184" s="35" t="s">
        <v>143</v>
      </c>
      <c r="C184" s="58">
        <f>SUM(C179:C183)</f>
        <v>529</v>
      </c>
      <c r="D184" s="58">
        <f t="shared" ref="D184:V184" si="140">SUM(D179:D183)</f>
        <v>50</v>
      </c>
      <c r="E184" s="58">
        <f t="shared" si="140"/>
        <v>0</v>
      </c>
      <c r="F184" s="58">
        <f t="shared" si="140"/>
        <v>0</v>
      </c>
      <c r="G184" s="58">
        <f t="shared" si="140"/>
        <v>497</v>
      </c>
      <c r="H184" s="58">
        <f t="shared" si="140"/>
        <v>35</v>
      </c>
      <c r="I184" s="58">
        <f t="shared" si="140"/>
        <v>0</v>
      </c>
      <c r="J184" s="58">
        <f t="shared" si="140"/>
        <v>0</v>
      </c>
      <c r="K184" s="58">
        <f t="shared" si="140"/>
        <v>489</v>
      </c>
      <c r="L184" s="58">
        <f t="shared" si="140"/>
        <v>30</v>
      </c>
      <c r="M184" s="58">
        <f t="shared" si="140"/>
        <v>0</v>
      </c>
      <c r="N184" s="58">
        <f t="shared" si="140"/>
        <v>0</v>
      </c>
      <c r="O184" s="58">
        <f t="shared" si="140"/>
        <v>511</v>
      </c>
      <c r="P184" s="58">
        <f t="shared" si="140"/>
        <v>35</v>
      </c>
      <c r="Q184" s="58">
        <f t="shared" si="140"/>
        <v>0</v>
      </c>
      <c r="R184" s="58">
        <f t="shared" si="140"/>
        <v>0</v>
      </c>
      <c r="S184" s="58">
        <f t="shared" si="140"/>
        <v>497</v>
      </c>
      <c r="T184" s="58">
        <f t="shared" si="140"/>
        <v>32</v>
      </c>
      <c r="U184" s="58">
        <f t="shared" si="140"/>
        <v>0</v>
      </c>
      <c r="V184" s="58">
        <f t="shared" si="140"/>
        <v>0</v>
      </c>
      <c r="W184" s="58">
        <f t="shared" ref="W184" si="141">SUM(W179:W183)</f>
        <v>495</v>
      </c>
      <c r="X184" s="58">
        <f t="shared" ref="X184:Z184" si="142">SUM(X179:X183)</f>
        <v>62</v>
      </c>
      <c r="Y184" s="58">
        <f t="shared" si="142"/>
        <v>0</v>
      </c>
      <c r="Z184" s="58">
        <f t="shared" si="142"/>
        <v>0</v>
      </c>
      <c r="AA184" s="34">
        <f t="shared" si="139"/>
        <v>-4.0241448692152921E-3</v>
      </c>
      <c r="AB184" s="34">
        <f t="shared" si="139"/>
        <v>0.9375</v>
      </c>
      <c r="AC184" s="34">
        <f t="shared" si="139"/>
        <v>0</v>
      </c>
      <c r="AD184" s="34" t="s">
        <v>7</v>
      </c>
    </row>
    <row r="185" spans="1:30" ht="18.75" x14ac:dyDescent="0.3">
      <c r="A185" s="119" t="s">
        <v>94</v>
      </c>
      <c r="B185" s="23" t="s">
        <v>94</v>
      </c>
      <c r="C185" s="24">
        <v>1610</v>
      </c>
      <c r="D185" s="25">
        <v>43</v>
      </c>
      <c r="E185" s="33">
        <v>0</v>
      </c>
      <c r="F185" s="27">
        <v>0</v>
      </c>
      <c r="G185" s="28">
        <v>1575</v>
      </c>
      <c r="H185" s="29">
        <v>20</v>
      </c>
      <c r="I185" s="30">
        <v>0</v>
      </c>
      <c r="J185" s="31">
        <v>0</v>
      </c>
      <c r="K185" s="24">
        <v>1583</v>
      </c>
      <c r="L185" s="32">
        <v>24</v>
      </c>
      <c r="M185" s="33">
        <v>0</v>
      </c>
      <c r="N185" s="27">
        <v>0</v>
      </c>
      <c r="O185" s="24">
        <v>1739</v>
      </c>
      <c r="P185" s="32">
        <v>32</v>
      </c>
      <c r="Q185" s="33">
        <v>0</v>
      </c>
      <c r="R185" s="27">
        <v>0</v>
      </c>
      <c r="S185" s="24">
        <v>1873</v>
      </c>
      <c r="T185" s="32">
        <v>38</v>
      </c>
      <c r="U185" s="33">
        <v>0</v>
      </c>
      <c r="V185" s="27">
        <v>0</v>
      </c>
      <c r="W185" s="24">
        <v>2108</v>
      </c>
      <c r="X185" s="32">
        <v>84</v>
      </c>
      <c r="Y185" s="33">
        <v>0</v>
      </c>
      <c r="Z185" s="27">
        <v>0</v>
      </c>
      <c r="AA185" s="34">
        <f t="shared" si="139"/>
        <v>0.12546716497597438</v>
      </c>
      <c r="AB185" s="34">
        <f t="shared" si="139"/>
        <v>1.2105263157894737</v>
      </c>
      <c r="AC185" s="34">
        <f t="shared" si="139"/>
        <v>0</v>
      </c>
      <c r="AD185" s="34" t="s">
        <v>7</v>
      </c>
    </row>
    <row r="186" spans="1:30" ht="18.75" x14ac:dyDescent="0.3">
      <c r="A186" s="120"/>
      <c r="B186" s="23" t="s">
        <v>95</v>
      </c>
      <c r="C186" s="24">
        <v>147</v>
      </c>
      <c r="D186" s="25">
        <v>0</v>
      </c>
      <c r="E186" s="33">
        <v>0</v>
      </c>
      <c r="F186" s="27">
        <v>0</v>
      </c>
      <c r="G186" s="28">
        <v>146</v>
      </c>
      <c r="H186" s="29">
        <v>0</v>
      </c>
      <c r="I186" s="30">
        <v>0</v>
      </c>
      <c r="J186" s="31">
        <v>0</v>
      </c>
      <c r="K186" s="24">
        <v>147</v>
      </c>
      <c r="L186" s="32">
        <v>0</v>
      </c>
      <c r="M186" s="33">
        <v>0</v>
      </c>
      <c r="N186" s="27">
        <v>0</v>
      </c>
      <c r="O186" s="24">
        <v>106</v>
      </c>
      <c r="P186" s="32">
        <v>0</v>
      </c>
      <c r="Q186" s="33">
        <v>0</v>
      </c>
      <c r="R186" s="27">
        <v>0</v>
      </c>
      <c r="S186" s="24">
        <v>25</v>
      </c>
      <c r="T186" s="32">
        <v>0</v>
      </c>
      <c r="U186" s="33">
        <v>0</v>
      </c>
      <c r="V186" s="27">
        <v>0</v>
      </c>
      <c r="W186" s="24">
        <v>4</v>
      </c>
      <c r="X186" s="32">
        <v>0</v>
      </c>
      <c r="Y186" s="33">
        <v>0</v>
      </c>
      <c r="Z186" s="27">
        <v>0</v>
      </c>
      <c r="AA186" s="34">
        <f t="shared" si="139"/>
        <v>-0.84</v>
      </c>
      <c r="AB186" s="34">
        <f t="shared" si="139"/>
        <v>0</v>
      </c>
      <c r="AC186" s="34">
        <f t="shared" si="139"/>
        <v>0</v>
      </c>
      <c r="AD186" s="34" t="s">
        <v>7</v>
      </c>
    </row>
    <row r="187" spans="1:30" ht="18.75" x14ac:dyDescent="0.3">
      <c r="A187" s="120"/>
      <c r="B187" s="23" t="s">
        <v>96</v>
      </c>
      <c r="C187" s="24">
        <v>42</v>
      </c>
      <c r="D187" s="25">
        <v>0</v>
      </c>
      <c r="E187" s="33">
        <v>0</v>
      </c>
      <c r="F187" s="27">
        <v>0</v>
      </c>
      <c r="G187" s="28">
        <v>28</v>
      </c>
      <c r="H187" s="29">
        <v>0</v>
      </c>
      <c r="I187" s="30">
        <v>0</v>
      </c>
      <c r="J187" s="31">
        <v>0</v>
      </c>
      <c r="K187" s="24">
        <v>18</v>
      </c>
      <c r="L187" s="32">
        <v>0</v>
      </c>
      <c r="M187" s="33">
        <v>0</v>
      </c>
      <c r="N187" s="27">
        <v>0</v>
      </c>
      <c r="O187" s="24">
        <v>6</v>
      </c>
      <c r="P187" s="32">
        <v>0</v>
      </c>
      <c r="Q187" s="33">
        <v>0</v>
      </c>
      <c r="R187" s="27">
        <v>0</v>
      </c>
      <c r="S187" s="24">
        <v>0</v>
      </c>
      <c r="T187" s="32">
        <v>0</v>
      </c>
      <c r="U187" s="33">
        <v>0</v>
      </c>
      <c r="V187" s="27">
        <v>0</v>
      </c>
      <c r="W187" s="24">
        <v>0</v>
      </c>
      <c r="X187" s="32">
        <v>0</v>
      </c>
      <c r="Y187" s="33">
        <v>0</v>
      </c>
      <c r="Z187" s="27">
        <v>0</v>
      </c>
      <c r="AA187" s="34">
        <f t="shared" si="139"/>
        <v>0</v>
      </c>
      <c r="AB187" s="34">
        <f t="shared" si="139"/>
        <v>0</v>
      </c>
      <c r="AC187" s="34">
        <f t="shared" si="139"/>
        <v>0</v>
      </c>
      <c r="AD187" s="34" t="s">
        <v>7</v>
      </c>
    </row>
    <row r="188" spans="1:30" ht="18.75" x14ac:dyDescent="0.3">
      <c r="A188" s="121"/>
      <c r="B188" s="35" t="s">
        <v>143</v>
      </c>
      <c r="C188" s="58">
        <f t="shared" ref="C188:V188" si="143">SUM(C185:C187)</f>
        <v>1799</v>
      </c>
      <c r="D188" s="58">
        <f t="shared" si="143"/>
        <v>43</v>
      </c>
      <c r="E188" s="58">
        <f t="shared" si="143"/>
        <v>0</v>
      </c>
      <c r="F188" s="58">
        <f t="shared" si="143"/>
        <v>0</v>
      </c>
      <c r="G188" s="58">
        <f t="shared" si="143"/>
        <v>1749</v>
      </c>
      <c r="H188" s="58">
        <f t="shared" si="143"/>
        <v>20</v>
      </c>
      <c r="I188" s="58">
        <f t="shared" si="143"/>
        <v>0</v>
      </c>
      <c r="J188" s="58">
        <f t="shared" si="143"/>
        <v>0</v>
      </c>
      <c r="K188" s="58">
        <f t="shared" si="143"/>
        <v>1748</v>
      </c>
      <c r="L188" s="58">
        <f t="shared" si="143"/>
        <v>24</v>
      </c>
      <c r="M188" s="58">
        <f t="shared" si="143"/>
        <v>0</v>
      </c>
      <c r="N188" s="58">
        <f t="shared" si="143"/>
        <v>0</v>
      </c>
      <c r="O188" s="58">
        <f t="shared" si="143"/>
        <v>1851</v>
      </c>
      <c r="P188" s="58">
        <f t="shared" si="143"/>
        <v>32</v>
      </c>
      <c r="Q188" s="58">
        <f t="shared" si="143"/>
        <v>0</v>
      </c>
      <c r="R188" s="58">
        <f t="shared" si="143"/>
        <v>0</v>
      </c>
      <c r="S188" s="58">
        <f t="shared" si="143"/>
        <v>1898</v>
      </c>
      <c r="T188" s="58">
        <f t="shared" si="143"/>
        <v>38</v>
      </c>
      <c r="U188" s="58">
        <f t="shared" si="143"/>
        <v>0</v>
      </c>
      <c r="V188" s="58">
        <f t="shared" si="143"/>
        <v>0</v>
      </c>
      <c r="W188" s="58">
        <f t="shared" ref="W188" si="144">SUM(W185:W187)</f>
        <v>2112</v>
      </c>
      <c r="X188" s="58">
        <f t="shared" ref="X188:Z188" si="145">SUM(X185:X187)</f>
        <v>84</v>
      </c>
      <c r="Y188" s="58">
        <f t="shared" si="145"/>
        <v>0</v>
      </c>
      <c r="Z188" s="58">
        <f t="shared" si="145"/>
        <v>0</v>
      </c>
      <c r="AA188" s="34">
        <f t="shared" si="139"/>
        <v>0.11275026343519494</v>
      </c>
      <c r="AB188" s="34">
        <f t="shared" si="139"/>
        <v>1.2105263157894737</v>
      </c>
      <c r="AC188" s="34">
        <f t="shared" si="139"/>
        <v>0</v>
      </c>
      <c r="AD188" s="34" t="s">
        <v>7</v>
      </c>
    </row>
    <row r="189" spans="1:30" ht="18.75" x14ac:dyDescent="0.3">
      <c r="A189" s="119" t="s">
        <v>97</v>
      </c>
      <c r="B189" s="23" t="s">
        <v>97</v>
      </c>
      <c r="C189" s="24">
        <v>280</v>
      </c>
      <c r="D189" s="25">
        <v>58</v>
      </c>
      <c r="E189" s="33">
        <v>0</v>
      </c>
      <c r="F189" s="27">
        <v>0</v>
      </c>
      <c r="G189" s="28">
        <v>270</v>
      </c>
      <c r="H189" s="29">
        <v>41</v>
      </c>
      <c r="I189" s="30">
        <v>0</v>
      </c>
      <c r="J189" s="31">
        <v>0</v>
      </c>
      <c r="K189" s="24">
        <v>272</v>
      </c>
      <c r="L189" s="32">
        <v>40</v>
      </c>
      <c r="M189" s="33">
        <v>0</v>
      </c>
      <c r="N189" s="27">
        <v>0</v>
      </c>
      <c r="O189" s="24">
        <v>292</v>
      </c>
      <c r="P189" s="32">
        <v>39</v>
      </c>
      <c r="Q189" s="33">
        <v>0</v>
      </c>
      <c r="R189" s="27">
        <v>0</v>
      </c>
      <c r="S189" s="24">
        <v>309</v>
      </c>
      <c r="T189" s="32">
        <v>34</v>
      </c>
      <c r="U189" s="33">
        <v>0</v>
      </c>
      <c r="V189" s="27">
        <v>0</v>
      </c>
      <c r="W189" s="24">
        <v>296</v>
      </c>
      <c r="X189" s="32">
        <v>38</v>
      </c>
      <c r="Y189" s="33">
        <v>0</v>
      </c>
      <c r="Z189" s="27">
        <v>0</v>
      </c>
      <c r="AA189" s="34">
        <f t="shared" si="139"/>
        <v>-4.2071197411003236E-2</v>
      </c>
      <c r="AB189" s="34">
        <f t="shared" si="139"/>
        <v>0.11764705882352941</v>
      </c>
      <c r="AC189" s="34">
        <f t="shared" si="139"/>
        <v>0</v>
      </c>
      <c r="AD189" s="34" t="s">
        <v>7</v>
      </c>
    </row>
    <row r="190" spans="1:30" ht="18.75" x14ac:dyDescent="0.3">
      <c r="A190" s="120"/>
      <c r="B190" s="23" t="s">
        <v>98</v>
      </c>
      <c r="C190" s="24">
        <v>128</v>
      </c>
      <c r="D190" s="25">
        <v>0</v>
      </c>
      <c r="E190" s="33">
        <v>0</v>
      </c>
      <c r="F190" s="27">
        <v>0</v>
      </c>
      <c r="G190" s="28">
        <v>114</v>
      </c>
      <c r="H190" s="29">
        <v>0</v>
      </c>
      <c r="I190" s="30">
        <v>0</v>
      </c>
      <c r="J190" s="31">
        <v>0</v>
      </c>
      <c r="K190" s="24">
        <v>92</v>
      </c>
      <c r="L190" s="32">
        <v>0</v>
      </c>
      <c r="M190" s="33">
        <v>0</v>
      </c>
      <c r="N190" s="27">
        <v>0</v>
      </c>
      <c r="O190" s="24">
        <v>78</v>
      </c>
      <c r="P190" s="32">
        <v>0</v>
      </c>
      <c r="Q190" s="33">
        <v>0</v>
      </c>
      <c r="R190" s="27">
        <v>0</v>
      </c>
      <c r="S190" s="24">
        <v>90</v>
      </c>
      <c r="T190" s="32">
        <v>0</v>
      </c>
      <c r="U190" s="33">
        <v>0</v>
      </c>
      <c r="V190" s="27">
        <v>0</v>
      </c>
      <c r="W190" s="24">
        <v>104</v>
      </c>
      <c r="X190" s="32">
        <v>0</v>
      </c>
      <c r="Y190" s="33">
        <v>0</v>
      </c>
      <c r="Z190" s="27">
        <v>0</v>
      </c>
      <c r="AA190" s="34">
        <f t="shared" si="139"/>
        <v>0.15555555555555556</v>
      </c>
      <c r="AB190" s="34">
        <f t="shared" si="139"/>
        <v>0</v>
      </c>
      <c r="AC190" s="34">
        <f t="shared" si="139"/>
        <v>0</v>
      </c>
      <c r="AD190" s="34" t="s">
        <v>7</v>
      </c>
    </row>
    <row r="191" spans="1:30" ht="18.75" x14ac:dyDescent="0.3">
      <c r="A191" s="121"/>
      <c r="B191" s="35" t="s">
        <v>143</v>
      </c>
      <c r="C191" s="58">
        <f>SUM(C189:C190)</f>
        <v>408</v>
      </c>
      <c r="D191" s="58">
        <f t="shared" ref="D191:V191" si="146">SUM(D189:D190)</f>
        <v>58</v>
      </c>
      <c r="E191" s="58">
        <f t="shared" si="146"/>
        <v>0</v>
      </c>
      <c r="F191" s="58">
        <f t="shared" si="146"/>
        <v>0</v>
      </c>
      <c r="G191" s="58">
        <f t="shared" si="146"/>
        <v>384</v>
      </c>
      <c r="H191" s="58">
        <f t="shared" si="146"/>
        <v>41</v>
      </c>
      <c r="I191" s="58">
        <f t="shared" si="146"/>
        <v>0</v>
      </c>
      <c r="J191" s="58">
        <f t="shared" si="146"/>
        <v>0</v>
      </c>
      <c r="K191" s="58">
        <f t="shared" si="146"/>
        <v>364</v>
      </c>
      <c r="L191" s="58">
        <f t="shared" si="146"/>
        <v>40</v>
      </c>
      <c r="M191" s="58">
        <f t="shared" si="146"/>
        <v>0</v>
      </c>
      <c r="N191" s="58">
        <f t="shared" si="146"/>
        <v>0</v>
      </c>
      <c r="O191" s="58">
        <f t="shared" si="146"/>
        <v>370</v>
      </c>
      <c r="P191" s="58">
        <f t="shared" si="146"/>
        <v>39</v>
      </c>
      <c r="Q191" s="58">
        <f t="shared" si="146"/>
        <v>0</v>
      </c>
      <c r="R191" s="58">
        <f t="shared" si="146"/>
        <v>0</v>
      </c>
      <c r="S191" s="58">
        <f t="shared" si="146"/>
        <v>399</v>
      </c>
      <c r="T191" s="58">
        <f t="shared" si="146"/>
        <v>34</v>
      </c>
      <c r="U191" s="58">
        <f t="shared" si="146"/>
        <v>0</v>
      </c>
      <c r="V191" s="58">
        <f t="shared" si="146"/>
        <v>0</v>
      </c>
      <c r="W191" s="58">
        <f t="shared" ref="W191" si="147">SUM(W189:W190)</f>
        <v>400</v>
      </c>
      <c r="X191" s="58">
        <f t="shared" ref="X191:Z191" si="148">SUM(X189:X190)</f>
        <v>38</v>
      </c>
      <c r="Y191" s="58">
        <f t="shared" si="148"/>
        <v>0</v>
      </c>
      <c r="Z191" s="58">
        <f t="shared" si="148"/>
        <v>0</v>
      </c>
      <c r="AA191" s="34">
        <f t="shared" si="139"/>
        <v>2.5062656641604009E-3</v>
      </c>
      <c r="AB191" s="34">
        <f t="shared" si="139"/>
        <v>0.11764705882352941</v>
      </c>
      <c r="AC191" s="34">
        <f t="shared" si="139"/>
        <v>0</v>
      </c>
      <c r="AD191" s="34" t="s">
        <v>7</v>
      </c>
    </row>
    <row r="192" spans="1:30" ht="18.75" x14ac:dyDescent="0.3">
      <c r="A192" s="119" t="s">
        <v>99</v>
      </c>
      <c r="B192" s="23" t="s">
        <v>100</v>
      </c>
      <c r="C192" s="24">
        <v>0</v>
      </c>
      <c r="D192" s="25">
        <v>1</v>
      </c>
      <c r="E192" s="33">
        <v>0</v>
      </c>
      <c r="F192" s="27">
        <v>0</v>
      </c>
      <c r="G192" s="28">
        <v>1</v>
      </c>
      <c r="H192" s="29">
        <v>0</v>
      </c>
      <c r="I192" s="30">
        <v>0</v>
      </c>
      <c r="J192" s="31">
        <v>0</v>
      </c>
      <c r="K192" s="24">
        <v>2</v>
      </c>
      <c r="L192" s="32">
        <v>0</v>
      </c>
      <c r="M192" s="33">
        <v>0</v>
      </c>
      <c r="N192" s="27">
        <v>0</v>
      </c>
      <c r="O192" s="24">
        <v>0</v>
      </c>
      <c r="P192" s="32">
        <v>0</v>
      </c>
      <c r="Q192" s="33">
        <v>0</v>
      </c>
      <c r="R192" s="27">
        <v>0</v>
      </c>
      <c r="S192" s="24">
        <v>0</v>
      </c>
      <c r="T192" s="32">
        <v>0</v>
      </c>
      <c r="U192" s="33">
        <v>0</v>
      </c>
      <c r="V192" s="27">
        <v>0</v>
      </c>
      <c r="W192" s="24">
        <v>0</v>
      </c>
      <c r="X192" s="32">
        <v>0</v>
      </c>
      <c r="Y192" s="33">
        <v>0</v>
      </c>
      <c r="Z192" s="27">
        <v>0</v>
      </c>
      <c r="AA192" s="34">
        <f t="shared" si="139"/>
        <v>0</v>
      </c>
      <c r="AB192" s="34">
        <f t="shared" si="139"/>
        <v>0</v>
      </c>
      <c r="AC192" s="34">
        <f t="shared" si="139"/>
        <v>0</v>
      </c>
      <c r="AD192" s="34" t="s">
        <v>7</v>
      </c>
    </row>
    <row r="193" spans="1:30" ht="18.75" x14ac:dyDescent="0.3">
      <c r="A193" s="120"/>
      <c r="B193" s="109" t="s">
        <v>223</v>
      </c>
      <c r="C193" s="24">
        <v>0</v>
      </c>
      <c r="D193" s="25">
        <v>0</v>
      </c>
      <c r="E193" s="33">
        <v>0</v>
      </c>
      <c r="F193" s="27">
        <v>0</v>
      </c>
      <c r="G193" s="28">
        <v>0</v>
      </c>
      <c r="H193" s="29">
        <v>0</v>
      </c>
      <c r="I193" s="30">
        <v>0</v>
      </c>
      <c r="J193" s="31">
        <v>0</v>
      </c>
      <c r="K193" s="24">
        <v>0</v>
      </c>
      <c r="L193" s="32">
        <v>0</v>
      </c>
      <c r="M193" s="33">
        <v>0</v>
      </c>
      <c r="N193" s="27">
        <v>0</v>
      </c>
      <c r="O193" s="24">
        <v>0</v>
      </c>
      <c r="P193" s="32">
        <v>0</v>
      </c>
      <c r="Q193" s="33">
        <v>0</v>
      </c>
      <c r="R193" s="27">
        <v>0</v>
      </c>
      <c r="S193" s="24">
        <v>0</v>
      </c>
      <c r="T193" s="32">
        <v>0</v>
      </c>
      <c r="U193" s="33">
        <v>0</v>
      </c>
      <c r="V193" s="27">
        <v>0</v>
      </c>
      <c r="W193" s="24">
        <v>2</v>
      </c>
      <c r="X193" s="32">
        <v>0</v>
      </c>
      <c r="Y193" s="33">
        <v>0</v>
      </c>
      <c r="Z193" s="27">
        <v>0</v>
      </c>
      <c r="AA193" s="34">
        <f t="shared" si="139"/>
        <v>0</v>
      </c>
      <c r="AB193" s="34">
        <f t="shared" si="139"/>
        <v>0</v>
      </c>
      <c r="AC193" s="34">
        <f t="shared" si="139"/>
        <v>0</v>
      </c>
      <c r="AD193" s="34" t="s">
        <v>7</v>
      </c>
    </row>
    <row r="194" spans="1:30" ht="18.75" x14ac:dyDescent="0.3">
      <c r="A194" s="120"/>
      <c r="B194" s="23" t="s">
        <v>101</v>
      </c>
      <c r="C194" s="24">
        <v>558</v>
      </c>
      <c r="D194" s="25">
        <v>69</v>
      </c>
      <c r="E194" s="33">
        <v>0</v>
      </c>
      <c r="F194" s="27">
        <v>0</v>
      </c>
      <c r="G194" s="28">
        <v>530</v>
      </c>
      <c r="H194" s="29">
        <v>57</v>
      </c>
      <c r="I194" s="30">
        <v>0</v>
      </c>
      <c r="J194" s="31">
        <v>0</v>
      </c>
      <c r="K194" s="24">
        <v>546</v>
      </c>
      <c r="L194" s="32">
        <v>43</v>
      </c>
      <c r="M194" s="33">
        <v>0</v>
      </c>
      <c r="N194" s="27">
        <v>0</v>
      </c>
      <c r="O194" s="24">
        <v>521</v>
      </c>
      <c r="P194" s="32">
        <v>45</v>
      </c>
      <c r="Q194" s="33">
        <v>0</v>
      </c>
      <c r="R194" s="27">
        <v>0</v>
      </c>
      <c r="S194" s="24">
        <v>588</v>
      </c>
      <c r="T194" s="32">
        <v>48</v>
      </c>
      <c r="U194" s="33">
        <v>0</v>
      </c>
      <c r="V194" s="27">
        <v>0</v>
      </c>
      <c r="W194" s="24">
        <v>585</v>
      </c>
      <c r="X194" s="32">
        <v>62</v>
      </c>
      <c r="Y194" s="33">
        <v>0</v>
      </c>
      <c r="Z194" s="27">
        <v>0</v>
      </c>
      <c r="AA194" s="34">
        <f t="shared" si="139"/>
        <v>-5.1020408163265302E-3</v>
      </c>
      <c r="AB194" s="34">
        <f t="shared" si="139"/>
        <v>0.29166666666666669</v>
      </c>
      <c r="AC194" s="34">
        <f t="shared" si="139"/>
        <v>0</v>
      </c>
      <c r="AD194" s="34" t="s">
        <v>7</v>
      </c>
    </row>
    <row r="195" spans="1:30" ht="18.75" x14ac:dyDescent="0.3">
      <c r="A195" s="120"/>
      <c r="B195" s="23" t="s">
        <v>102</v>
      </c>
      <c r="C195" s="24">
        <v>0</v>
      </c>
      <c r="D195" s="25">
        <v>26</v>
      </c>
      <c r="E195" s="33">
        <v>0</v>
      </c>
      <c r="F195" s="27">
        <v>0</v>
      </c>
      <c r="G195" s="28">
        <v>0</v>
      </c>
      <c r="H195" s="29">
        <v>40</v>
      </c>
      <c r="I195" s="30">
        <v>0</v>
      </c>
      <c r="J195" s="31">
        <v>0</v>
      </c>
      <c r="K195" s="24">
        <v>0</v>
      </c>
      <c r="L195" s="32">
        <v>49</v>
      </c>
      <c r="M195" s="33">
        <v>0</v>
      </c>
      <c r="N195" s="27">
        <v>0</v>
      </c>
      <c r="O195" s="24">
        <v>0</v>
      </c>
      <c r="P195" s="32">
        <v>39</v>
      </c>
      <c r="Q195" s="33">
        <v>0</v>
      </c>
      <c r="R195" s="27">
        <v>0</v>
      </c>
      <c r="S195" s="24">
        <v>0</v>
      </c>
      <c r="T195" s="32">
        <v>29</v>
      </c>
      <c r="U195" s="33">
        <v>0</v>
      </c>
      <c r="V195" s="27">
        <v>0</v>
      </c>
      <c r="W195" s="24">
        <v>0</v>
      </c>
      <c r="X195" s="32">
        <v>28</v>
      </c>
      <c r="Y195" s="33">
        <v>0</v>
      </c>
      <c r="Z195" s="27">
        <v>0</v>
      </c>
      <c r="AA195" s="34">
        <f t="shared" si="139"/>
        <v>0</v>
      </c>
      <c r="AB195" s="34">
        <f t="shared" si="139"/>
        <v>-3.4482758620689655E-2</v>
      </c>
      <c r="AC195" s="34">
        <f t="shared" si="139"/>
        <v>0</v>
      </c>
      <c r="AD195" s="34" t="s">
        <v>7</v>
      </c>
    </row>
    <row r="196" spans="1:30" ht="18.75" x14ac:dyDescent="0.3">
      <c r="A196" s="121"/>
      <c r="B196" s="35" t="s">
        <v>143</v>
      </c>
      <c r="C196" s="58">
        <f t="shared" ref="C196:V196" si="149">SUM(C192:C195)</f>
        <v>558</v>
      </c>
      <c r="D196" s="58">
        <f t="shared" si="149"/>
        <v>96</v>
      </c>
      <c r="E196" s="58">
        <f t="shared" si="149"/>
        <v>0</v>
      </c>
      <c r="F196" s="58">
        <f t="shared" si="149"/>
        <v>0</v>
      </c>
      <c r="G196" s="58">
        <f t="shared" si="149"/>
        <v>531</v>
      </c>
      <c r="H196" s="58">
        <f t="shared" si="149"/>
        <v>97</v>
      </c>
      <c r="I196" s="58">
        <f t="shared" si="149"/>
        <v>0</v>
      </c>
      <c r="J196" s="58">
        <f t="shared" si="149"/>
        <v>0</v>
      </c>
      <c r="K196" s="58">
        <f t="shared" si="149"/>
        <v>548</v>
      </c>
      <c r="L196" s="58">
        <f t="shared" si="149"/>
        <v>92</v>
      </c>
      <c r="M196" s="58">
        <f t="shared" si="149"/>
        <v>0</v>
      </c>
      <c r="N196" s="58">
        <f t="shared" si="149"/>
        <v>0</v>
      </c>
      <c r="O196" s="58">
        <f t="shared" si="149"/>
        <v>521</v>
      </c>
      <c r="P196" s="58">
        <f t="shared" si="149"/>
        <v>84</v>
      </c>
      <c r="Q196" s="58">
        <f t="shared" si="149"/>
        <v>0</v>
      </c>
      <c r="R196" s="58">
        <f t="shared" si="149"/>
        <v>0</v>
      </c>
      <c r="S196" s="58">
        <f t="shared" si="149"/>
        <v>588</v>
      </c>
      <c r="T196" s="58">
        <f t="shared" si="149"/>
        <v>77</v>
      </c>
      <c r="U196" s="58">
        <f t="shared" si="149"/>
        <v>0</v>
      </c>
      <c r="V196" s="58">
        <f t="shared" si="149"/>
        <v>0</v>
      </c>
      <c r="W196" s="58">
        <f t="shared" ref="W196" si="150">SUM(W192:W195)</f>
        <v>587</v>
      </c>
      <c r="X196" s="58">
        <f t="shared" ref="X196:Z196" si="151">SUM(X192:X195)</f>
        <v>90</v>
      </c>
      <c r="Y196" s="58">
        <f t="shared" si="151"/>
        <v>0</v>
      </c>
      <c r="Z196" s="58">
        <f t="shared" si="151"/>
        <v>0</v>
      </c>
      <c r="AA196" s="34">
        <f t="shared" si="139"/>
        <v>-1.7006802721088435E-3</v>
      </c>
      <c r="AB196" s="34">
        <f t="shared" si="139"/>
        <v>0.16883116883116883</v>
      </c>
      <c r="AC196" s="34">
        <f t="shared" si="139"/>
        <v>0</v>
      </c>
      <c r="AD196" s="34" t="s">
        <v>7</v>
      </c>
    </row>
    <row r="197" spans="1:30" ht="18.75" x14ac:dyDescent="0.3">
      <c r="A197" s="127" t="s">
        <v>103</v>
      </c>
      <c r="B197" s="23" t="s">
        <v>103</v>
      </c>
      <c r="C197" s="24">
        <v>56</v>
      </c>
      <c r="D197" s="25">
        <v>0</v>
      </c>
      <c r="E197" s="33">
        <v>0</v>
      </c>
      <c r="F197" s="27">
        <v>0</v>
      </c>
      <c r="G197" s="28">
        <v>56</v>
      </c>
      <c r="H197" s="29">
        <v>0</v>
      </c>
      <c r="I197" s="30">
        <v>0</v>
      </c>
      <c r="J197" s="31">
        <v>0</v>
      </c>
      <c r="K197" s="24">
        <v>59</v>
      </c>
      <c r="L197" s="32">
        <v>0</v>
      </c>
      <c r="M197" s="33">
        <v>0</v>
      </c>
      <c r="N197" s="27">
        <v>0</v>
      </c>
      <c r="O197" s="24">
        <v>61</v>
      </c>
      <c r="P197" s="32">
        <v>0</v>
      </c>
      <c r="Q197" s="33">
        <v>0</v>
      </c>
      <c r="R197" s="27">
        <v>0</v>
      </c>
      <c r="S197" s="24">
        <v>70</v>
      </c>
      <c r="T197" s="32">
        <v>0</v>
      </c>
      <c r="U197" s="33">
        <v>0</v>
      </c>
      <c r="V197" s="27">
        <v>0</v>
      </c>
      <c r="W197" s="24">
        <v>73</v>
      </c>
      <c r="X197" s="32">
        <v>0</v>
      </c>
      <c r="Y197" s="33">
        <v>0</v>
      </c>
      <c r="Z197" s="27">
        <v>0</v>
      </c>
      <c r="AA197" s="34">
        <f t="shared" si="139"/>
        <v>4.2857142857142858E-2</v>
      </c>
      <c r="AB197" s="34">
        <f t="shared" si="139"/>
        <v>0</v>
      </c>
      <c r="AC197" s="34">
        <f t="shared" si="139"/>
        <v>0</v>
      </c>
      <c r="AD197" s="34" t="s">
        <v>7</v>
      </c>
    </row>
    <row r="198" spans="1:30" ht="18.75" x14ac:dyDescent="0.3">
      <c r="A198" s="128"/>
      <c r="B198" s="60" t="s">
        <v>143</v>
      </c>
      <c r="C198" s="68">
        <f>SUM(C197)</f>
        <v>56</v>
      </c>
      <c r="D198" s="68">
        <f t="shared" ref="D198:V198" si="152">SUM(D197)</f>
        <v>0</v>
      </c>
      <c r="E198" s="68">
        <f t="shared" si="152"/>
        <v>0</v>
      </c>
      <c r="F198" s="68">
        <f t="shared" si="152"/>
        <v>0</v>
      </c>
      <c r="G198" s="68">
        <f t="shared" si="152"/>
        <v>56</v>
      </c>
      <c r="H198" s="68">
        <f t="shared" si="152"/>
        <v>0</v>
      </c>
      <c r="I198" s="68">
        <f t="shared" si="152"/>
        <v>0</v>
      </c>
      <c r="J198" s="68">
        <f t="shared" si="152"/>
        <v>0</v>
      </c>
      <c r="K198" s="68">
        <f t="shared" si="152"/>
        <v>59</v>
      </c>
      <c r="L198" s="68">
        <f t="shared" si="152"/>
        <v>0</v>
      </c>
      <c r="M198" s="68">
        <f t="shared" si="152"/>
        <v>0</v>
      </c>
      <c r="N198" s="68">
        <f t="shared" si="152"/>
        <v>0</v>
      </c>
      <c r="O198" s="68">
        <f t="shared" si="152"/>
        <v>61</v>
      </c>
      <c r="P198" s="68">
        <f t="shared" si="152"/>
        <v>0</v>
      </c>
      <c r="Q198" s="68">
        <f t="shared" si="152"/>
        <v>0</v>
      </c>
      <c r="R198" s="68">
        <f t="shared" si="152"/>
        <v>0</v>
      </c>
      <c r="S198" s="68">
        <f t="shared" si="152"/>
        <v>70</v>
      </c>
      <c r="T198" s="68">
        <f t="shared" si="152"/>
        <v>0</v>
      </c>
      <c r="U198" s="68">
        <f t="shared" si="152"/>
        <v>0</v>
      </c>
      <c r="V198" s="68">
        <f t="shared" si="152"/>
        <v>0</v>
      </c>
      <c r="W198" s="68">
        <f t="shared" ref="W198" si="153">SUM(W197)</f>
        <v>73</v>
      </c>
      <c r="X198" s="68">
        <f t="shared" ref="X198:Z198" si="154">SUM(X197)</f>
        <v>0</v>
      </c>
      <c r="Y198" s="68">
        <f t="shared" si="154"/>
        <v>0</v>
      </c>
      <c r="Z198" s="68">
        <f t="shared" si="154"/>
        <v>0</v>
      </c>
      <c r="AA198" s="34">
        <f t="shared" si="139"/>
        <v>4.2857142857142858E-2</v>
      </c>
      <c r="AB198" s="34">
        <f t="shared" si="139"/>
        <v>0</v>
      </c>
      <c r="AC198" s="34">
        <f t="shared" si="139"/>
        <v>0</v>
      </c>
      <c r="AD198" s="34" t="s">
        <v>7</v>
      </c>
    </row>
    <row r="199" spans="1:30" ht="18.75" x14ac:dyDescent="0.3">
      <c r="A199" s="119" t="s">
        <v>104</v>
      </c>
      <c r="B199" s="23" t="s">
        <v>105</v>
      </c>
      <c r="C199" s="24">
        <v>4</v>
      </c>
      <c r="D199" s="25">
        <v>0</v>
      </c>
      <c r="E199" s="33">
        <v>0</v>
      </c>
      <c r="F199" s="27">
        <v>0</v>
      </c>
      <c r="G199" s="28">
        <v>5</v>
      </c>
      <c r="H199" s="29">
        <v>0</v>
      </c>
      <c r="I199" s="30">
        <v>0</v>
      </c>
      <c r="J199" s="31">
        <v>0</v>
      </c>
      <c r="K199" s="24">
        <v>2</v>
      </c>
      <c r="L199" s="32">
        <v>0</v>
      </c>
      <c r="M199" s="33">
        <v>0</v>
      </c>
      <c r="N199" s="27">
        <v>0</v>
      </c>
      <c r="O199" s="24">
        <v>0</v>
      </c>
      <c r="P199" s="32">
        <v>0</v>
      </c>
      <c r="Q199" s="33">
        <v>0</v>
      </c>
      <c r="R199" s="27">
        <v>0</v>
      </c>
      <c r="S199" s="24">
        <v>0</v>
      </c>
      <c r="T199" s="32">
        <v>0</v>
      </c>
      <c r="U199" s="33">
        <v>0</v>
      </c>
      <c r="V199" s="27">
        <v>0</v>
      </c>
      <c r="W199" s="24">
        <v>0</v>
      </c>
      <c r="X199" s="32">
        <v>0</v>
      </c>
      <c r="Y199" s="33">
        <v>0</v>
      </c>
      <c r="Z199" s="27">
        <v>0</v>
      </c>
      <c r="AA199" s="34">
        <f t="shared" si="139"/>
        <v>0</v>
      </c>
      <c r="AB199" s="34">
        <f t="shared" si="139"/>
        <v>0</v>
      </c>
      <c r="AC199" s="34">
        <f t="shared" si="139"/>
        <v>0</v>
      </c>
      <c r="AD199" s="34" t="s">
        <v>7</v>
      </c>
    </row>
    <row r="200" spans="1:30" ht="18.75" x14ac:dyDescent="0.3">
      <c r="A200" s="120"/>
      <c r="B200" s="23" t="s">
        <v>104</v>
      </c>
      <c r="C200" s="24">
        <v>276</v>
      </c>
      <c r="D200" s="25">
        <v>0</v>
      </c>
      <c r="E200" s="33">
        <v>0</v>
      </c>
      <c r="F200" s="27">
        <v>0</v>
      </c>
      <c r="G200" s="28">
        <v>280</v>
      </c>
      <c r="H200" s="29">
        <v>0</v>
      </c>
      <c r="I200" s="30">
        <v>0</v>
      </c>
      <c r="J200" s="31">
        <v>0</v>
      </c>
      <c r="K200" s="24">
        <v>317</v>
      </c>
      <c r="L200" s="32">
        <v>0</v>
      </c>
      <c r="M200" s="33">
        <v>0</v>
      </c>
      <c r="N200" s="27">
        <v>0</v>
      </c>
      <c r="O200" s="24">
        <v>300</v>
      </c>
      <c r="P200" s="32">
        <v>8</v>
      </c>
      <c r="Q200" s="33">
        <v>0</v>
      </c>
      <c r="R200" s="27">
        <v>0</v>
      </c>
      <c r="S200" s="24">
        <v>351</v>
      </c>
      <c r="T200" s="32">
        <v>11</v>
      </c>
      <c r="U200" s="33">
        <v>0</v>
      </c>
      <c r="V200" s="27">
        <v>0</v>
      </c>
      <c r="W200" s="24">
        <v>375</v>
      </c>
      <c r="X200" s="32">
        <v>21</v>
      </c>
      <c r="Y200" s="33">
        <v>0</v>
      </c>
      <c r="Z200" s="27">
        <v>0</v>
      </c>
      <c r="AA200" s="34">
        <f t="shared" si="139"/>
        <v>6.8376068376068383E-2</v>
      </c>
      <c r="AB200" s="34">
        <f t="shared" si="139"/>
        <v>0.90909090909090906</v>
      </c>
      <c r="AC200" s="34">
        <f t="shared" si="139"/>
        <v>0</v>
      </c>
      <c r="AD200" s="34" t="s">
        <v>7</v>
      </c>
    </row>
    <row r="201" spans="1:30" ht="18.75" x14ac:dyDescent="0.3">
      <c r="A201" s="120"/>
      <c r="B201" s="23" t="s">
        <v>106</v>
      </c>
      <c r="C201" s="24">
        <v>6</v>
      </c>
      <c r="D201" s="25">
        <v>0</v>
      </c>
      <c r="E201" s="33">
        <v>0</v>
      </c>
      <c r="F201" s="27">
        <v>0</v>
      </c>
      <c r="G201" s="28">
        <v>1</v>
      </c>
      <c r="H201" s="29">
        <v>0</v>
      </c>
      <c r="I201" s="30">
        <v>0</v>
      </c>
      <c r="J201" s="31">
        <v>0</v>
      </c>
      <c r="K201" s="24">
        <v>0</v>
      </c>
      <c r="L201" s="32">
        <v>0</v>
      </c>
      <c r="M201" s="33">
        <v>0</v>
      </c>
      <c r="N201" s="27">
        <v>0</v>
      </c>
      <c r="O201" s="24">
        <v>0</v>
      </c>
      <c r="P201" s="32">
        <v>0</v>
      </c>
      <c r="Q201" s="33">
        <v>0</v>
      </c>
      <c r="R201" s="27">
        <v>0</v>
      </c>
      <c r="S201" s="24">
        <v>0</v>
      </c>
      <c r="T201" s="32">
        <v>0</v>
      </c>
      <c r="U201" s="33">
        <v>0</v>
      </c>
      <c r="V201" s="27">
        <v>0</v>
      </c>
      <c r="W201" s="24">
        <v>0</v>
      </c>
      <c r="X201" s="32">
        <v>0</v>
      </c>
      <c r="Y201" s="33">
        <v>0</v>
      </c>
      <c r="Z201" s="27">
        <v>0</v>
      </c>
      <c r="AA201" s="34">
        <f t="shared" si="139"/>
        <v>0</v>
      </c>
      <c r="AB201" s="34">
        <f t="shared" si="139"/>
        <v>0</v>
      </c>
      <c r="AC201" s="34">
        <f t="shared" si="139"/>
        <v>0</v>
      </c>
      <c r="AD201" s="34" t="s">
        <v>7</v>
      </c>
    </row>
    <row r="202" spans="1:30" ht="18.75" x14ac:dyDescent="0.3">
      <c r="A202" s="121"/>
      <c r="B202" s="35" t="s">
        <v>143</v>
      </c>
      <c r="C202" s="58">
        <f>SUM(C199:C201)</f>
        <v>286</v>
      </c>
      <c r="D202" s="58">
        <f t="shared" ref="D202:V202" si="155">SUM(D199:D201)</f>
        <v>0</v>
      </c>
      <c r="E202" s="58">
        <f t="shared" si="155"/>
        <v>0</v>
      </c>
      <c r="F202" s="58">
        <f t="shared" si="155"/>
        <v>0</v>
      </c>
      <c r="G202" s="58">
        <f t="shared" si="155"/>
        <v>286</v>
      </c>
      <c r="H202" s="58">
        <f t="shared" si="155"/>
        <v>0</v>
      </c>
      <c r="I202" s="58">
        <f t="shared" si="155"/>
        <v>0</v>
      </c>
      <c r="J202" s="58">
        <f t="shared" si="155"/>
        <v>0</v>
      </c>
      <c r="K202" s="58">
        <f t="shared" si="155"/>
        <v>319</v>
      </c>
      <c r="L202" s="58">
        <f t="shared" si="155"/>
        <v>0</v>
      </c>
      <c r="M202" s="58">
        <f t="shared" si="155"/>
        <v>0</v>
      </c>
      <c r="N202" s="58">
        <f t="shared" si="155"/>
        <v>0</v>
      </c>
      <c r="O202" s="58">
        <f t="shared" si="155"/>
        <v>300</v>
      </c>
      <c r="P202" s="58">
        <f t="shared" si="155"/>
        <v>8</v>
      </c>
      <c r="Q202" s="58">
        <f t="shared" si="155"/>
        <v>0</v>
      </c>
      <c r="R202" s="58">
        <f t="shared" si="155"/>
        <v>0</v>
      </c>
      <c r="S202" s="58">
        <f t="shared" si="155"/>
        <v>351</v>
      </c>
      <c r="T202" s="58">
        <f t="shared" si="155"/>
        <v>11</v>
      </c>
      <c r="U202" s="58">
        <f t="shared" si="155"/>
        <v>0</v>
      </c>
      <c r="V202" s="58">
        <f t="shared" si="155"/>
        <v>0</v>
      </c>
      <c r="W202" s="58">
        <f t="shared" ref="W202" si="156">SUM(W199:W201)</f>
        <v>375</v>
      </c>
      <c r="X202" s="58">
        <f t="shared" ref="X202:Z202" si="157">SUM(X199:X201)</f>
        <v>21</v>
      </c>
      <c r="Y202" s="58">
        <f t="shared" si="157"/>
        <v>0</v>
      </c>
      <c r="Z202" s="58">
        <f t="shared" si="157"/>
        <v>0</v>
      </c>
      <c r="AA202" s="34">
        <f t="shared" si="139"/>
        <v>6.8376068376068383E-2</v>
      </c>
      <c r="AB202" s="34">
        <f t="shared" si="139"/>
        <v>0.90909090909090906</v>
      </c>
      <c r="AC202" s="34">
        <f t="shared" si="139"/>
        <v>0</v>
      </c>
      <c r="AD202" s="34" t="s">
        <v>7</v>
      </c>
    </row>
    <row r="203" spans="1:30" ht="18.75" x14ac:dyDescent="0.3">
      <c r="A203" s="119" t="s">
        <v>107</v>
      </c>
      <c r="B203" s="23" t="s">
        <v>185</v>
      </c>
      <c r="C203" s="78">
        <v>0</v>
      </c>
      <c r="D203" s="79">
        <v>0</v>
      </c>
      <c r="E203" s="80">
        <v>0</v>
      </c>
      <c r="F203" s="81">
        <v>0</v>
      </c>
      <c r="G203" s="28">
        <v>0</v>
      </c>
      <c r="H203" s="29">
        <v>0</v>
      </c>
      <c r="I203" s="82">
        <v>0</v>
      </c>
      <c r="J203" s="31">
        <v>0</v>
      </c>
      <c r="K203" s="24">
        <v>0</v>
      </c>
      <c r="L203" s="32">
        <v>2</v>
      </c>
      <c r="M203" s="33">
        <v>0</v>
      </c>
      <c r="N203" s="27">
        <v>0</v>
      </c>
      <c r="O203" s="24">
        <v>0</v>
      </c>
      <c r="P203" s="32">
        <v>12</v>
      </c>
      <c r="Q203" s="33">
        <v>0</v>
      </c>
      <c r="R203" s="27">
        <v>0</v>
      </c>
      <c r="S203" s="24">
        <v>0</v>
      </c>
      <c r="T203" s="32">
        <v>1</v>
      </c>
      <c r="U203" s="33">
        <v>0</v>
      </c>
      <c r="V203" s="27">
        <v>0</v>
      </c>
      <c r="W203" s="24">
        <v>0</v>
      </c>
      <c r="X203" s="32">
        <v>1</v>
      </c>
      <c r="Y203" s="33">
        <v>0</v>
      </c>
      <c r="Z203" s="27">
        <v>0</v>
      </c>
      <c r="AA203" s="34">
        <f t="shared" si="139"/>
        <v>0</v>
      </c>
      <c r="AB203" s="34">
        <f t="shared" si="139"/>
        <v>0</v>
      </c>
      <c r="AC203" s="34">
        <f t="shared" si="139"/>
        <v>0</v>
      </c>
      <c r="AD203" s="34" t="s">
        <v>7</v>
      </c>
    </row>
    <row r="204" spans="1:30" ht="18.75" x14ac:dyDescent="0.3">
      <c r="A204" s="129"/>
      <c r="B204" s="23" t="s">
        <v>108</v>
      </c>
      <c r="C204" s="24">
        <v>0</v>
      </c>
      <c r="D204" s="25">
        <v>30</v>
      </c>
      <c r="E204" s="33">
        <v>0</v>
      </c>
      <c r="F204" s="27">
        <v>0</v>
      </c>
      <c r="G204" s="28">
        <v>0</v>
      </c>
      <c r="H204" s="29">
        <v>36</v>
      </c>
      <c r="I204" s="30">
        <v>0</v>
      </c>
      <c r="J204" s="31">
        <v>0</v>
      </c>
      <c r="K204" s="24">
        <v>0</v>
      </c>
      <c r="L204" s="32">
        <v>33</v>
      </c>
      <c r="M204" s="33">
        <v>0</v>
      </c>
      <c r="N204" s="27">
        <v>0</v>
      </c>
      <c r="O204" s="24">
        <v>0</v>
      </c>
      <c r="P204" s="32">
        <v>36</v>
      </c>
      <c r="Q204" s="33">
        <v>0</v>
      </c>
      <c r="R204" s="27">
        <v>0</v>
      </c>
      <c r="S204" s="24">
        <v>0</v>
      </c>
      <c r="T204" s="32">
        <v>40</v>
      </c>
      <c r="U204" s="33">
        <v>6</v>
      </c>
      <c r="V204" s="27">
        <v>0</v>
      </c>
      <c r="W204" s="24">
        <v>0</v>
      </c>
      <c r="X204" s="32">
        <v>52</v>
      </c>
      <c r="Y204" s="33">
        <v>12</v>
      </c>
      <c r="Z204" s="27">
        <v>0</v>
      </c>
      <c r="AA204" s="34">
        <f t="shared" si="139"/>
        <v>0</v>
      </c>
      <c r="AB204" s="34">
        <f t="shared" si="139"/>
        <v>0.3</v>
      </c>
      <c r="AC204" s="34">
        <f t="shared" si="139"/>
        <v>1</v>
      </c>
      <c r="AD204" s="34" t="s">
        <v>7</v>
      </c>
    </row>
    <row r="205" spans="1:30" ht="18.75" x14ac:dyDescent="0.3">
      <c r="A205" s="129"/>
      <c r="B205" s="23" t="s">
        <v>109</v>
      </c>
      <c r="C205" s="24">
        <v>0</v>
      </c>
      <c r="D205" s="25">
        <v>13</v>
      </c>
      <c r="E205" s="33">
        <v>0</v>
      </c>
      <c r="F205" s="27">
        <v>0</v>
      </c>
      <c r="G205" s="28">
        <v>0</v>
      </c>
      <c r="H205" s="29">
        <v>12</v>
      </c>
      <c r="I205" s="30">
        <v>0</v>
      </c>
      <c r="J205" s="31">
        <v>0</v>
      </c>
      <c r="K205" s="24">
        <v>0</v>
      </c>
      <c r="L205" s="32">
        <v>15</v>
      </c>
      <c r="M205" s="33">
        <v>0</v>
      </c>
      <c r="N205" s="27">
        <v>0</v>
      </c>
      <c r="O205" s="24">
        <v>0</v>
      </c>
      <c r="P205" s="32">
        <v>15</v>
      </c>
      <c r="Q205" s="33">
        <v>0</v>
      </c>
      <c r="R205" s="27">
        <v>0</v>
      </c>
      <c r="S205" s="24">
        <v>0</v>
      </c>
      <c r="T205" s="32">
        <v>16</v>
      </c>
      <c r="U205" s="33">
        <v>0</v>
      </c>
      <c r="V205" s="27">
        <v>0</v>
      </c>
      <c r="W205" s="24">
        <v>0</v>
      </c>
      <c r="X205" s="32">
        <v>21</v>
      </c>
      <c r="Y205" s="33">
        <v>0</v>
      </c>
      <c r="Z205" s="27">
        <v>0</v>
      </c>
      <c r="AA205" s="34">
        <f t="shared" si="139"/>
        <v>0</v>
      </c>
      <c r="AB205" s="34">
        <f t="shared" si="139"/>
        <v>0.3125</v>
      </c>
      <c r="AC205" s="34">
        <f t="shared" si="139"/>
        <v>0</v>
      </c>
      <c r="AD205" s="34" t="s">
        <v>7</v>
      </c>
    </row>
    <row r="206" spans="1:30" ht="18.75" x14ac:dyDescent="0.3">
      <c r="A206" s="129"/>
      <c r="B206" s="23" t="s">
        <v>110</v>
      </c>
      <c r="C206" s="24">
        <v>1480</v>
      </c>
      <c r="D206" s="25">
        <v>12</v>
      </c>
      <c r="E206" s="33">
        <v>0</v>
      </c>
      <c r="F206" s="27">
        <v>0</v>
      </c>
      <c r="G206" s="28">
        <v>1392</v>
      </c>
      <c r="H206" s="29">
        <v>6</v>
      </c>
      <c r="I206" s="30">
        <v>0</v>
      </c>
      <c r="J206" s="31">
        <v>0</v>
      </c>
      <c r="K206" s="24">
        <v>1388</v>
      </c>
      <c r="L206" s="32">
        <v>2</v>
      </c>
      <c r="M206" s="33">
        <v>0</v>
      </c>
      <c r="N206" s="27">
        <v>0</v>
      </c>
      <c r="O206" s="24">
        <v>1377</v>
      </c>
      <c r="P206" s="32">
        <v>2</v>
      </c>
      <c r="Q206" s="33">
        <v>0</v>
      </c>
      <c r="R206" s="27">
        <v>0</v>
      </c>
      <c r="S206" s="24">
        <v>1525</v>
      </c>
      <c r="T206" s="32">
        <v>1</v>
      </c>
      <c r="U206" s="33">
        <v>0</v>
      </c>
      <c r="V206" s="27">
        <v>0</v>
      </c>
      <c r="W206" s="24">
        <v>1654</v>
      </c>
      <c r="X206" s="32">
        <v>0</v>
      </c>
      <c r="Y206" s="33">
        <v>0</v>
      </c>
      <c r="Z206" s="27">
        <v>0</v>
      </c>
      <c r="AA206" s="34">
        <f t="shared" si="139"/>
        <v>8.4590163934426227E-2</v>
      </c>
      <c r="AB206" s="34">
        <f t="shared" si="139"/>
        <v>-1</v>
      </c>
      <c r="AC206" s="34">
        <f t="shared" si="139"/>
        <v>0</v>
      </c>
      <c r="AD206" s="34" t="s">
        <v>7</v>
      </c>
    </row>
    <row r="207" spans="1:30" ht="18.75" x14ac:dyDescent="0.3">
      <c r="A207" s="121"/>
      <c r="B207" s="35" t="s">
        <v>143</v>
      </c>
      <c r="C207" s="58">
        <f>SUM(C203:C206)</f>
        <v>1480</v>
      </c>
      <c r="D207" s="58">
        <f t="shared" ref="D207:V207" si="158">SUM(D203:D206)</f>
        <v>55</v>
      </c>
      <c r="E207" s="58">
        <f t="shared" si="158"/>
        <v>0</v>
      </c>
      <c r="F207" s="58">
        <f t="shared" si="158"/>
        <v>0</v>
      </c>
      <c r="G207" s="58">
        <f t="shared" si="158"/>
        <v>1392</v>
      </c>
      <c r="H207" s="58">
        <f t="shared" si="158"/>
        <v>54</v>
      </c>
      <c r="I207" s="58">
        <f t="shared" si="158"/>
        <v>0</v>
      </c>
      <c r="J207" s="58">
        <f t="shared" si="158"/>
        <v>0</v>
      </c>
      <c r="K207" s="58">
        <f t="shared" si="158"/>
        <v>1388</v>
      </c>
      <c r="L207" s="58">
        <f t="shared" si="158"/>
        <v>52</v>
      </c>
      <c r="M207" s="58">
        <f t="shared" si="158"/>
        <v>0</v>
      </c>
      <c r="N207" s="58">
        <f t="shared" si="158"/>
        <v>0</v>
      </c>
      <c r="O207" s="58">
        <f t="shared" si="158"/>
        <v>1377</v>
      </c>
      <c r="P207" s="58">
        <f t="shared" si="158"/>
        <v>65</v>
      </c>
      <c r="Q207" s="58">
        <f t="shared" si="158"/>
        <v>0</v>
      </c>
      <c r="R207" s="58">
        <f t="shared" si="158"/>
        <v>0</v>
      </c>
      <c r="S207" s="58">
        <f t="shared" si="158"/>
        <v>1525</v>
      </c>
      <c r="T207" s="58">
        <f t="shared" si="158"/>
        <v>58</v>
      </c>
      <c r="U207" s="58">
        <f t="shared" si="158"/>
        <v>6</v>
      </c>
      <c r="V207" s="58">
        <f t="shared" si="158"/>
        <v>0</v>
      </c>
      <c r="W207" s="58">
        <f t="shared" ref="W207" si="159">SUM(W203:W206)</f>
        <v>1654</v>
      </c>
      <c r="X207" s="58">
        <f t="shared" ref="X207:Z207" si="160">SUM(X203:X206)</f>
        <v>74</v>
      </c>
      <c r="Y207" s="58">
        <f t="shared" si="160"/>
        <v>12</v>
      </c>
      <c r="Z207" s="58">
        <f t="shared" si="160"/>
        <v>0</v>
      </c>
      <c r="AA207" s="34">
        <f t="shared" si="139"/>
        <v>8.4590163934426227E-2</v>
      </c>
      <c r="AB207" s="34">
        <f t="shared" si="139"/>
        <v>0.27586206896551724</v>
      </c>
      <c r="AC207" s="34">
        <f t="shared" si="139"/>
        <v>1</v>
      </c>
      <c r="AD207" s="34" t="s">
        <v>7</v>
      </c>
    </row>
    <row r="208" spans="1:30" ht="18.75" x14ac:dyDescent="0.3">
      <c r="A208" s="119" t="s">
        <v>111</v>
      </c>
      <c r="B208" s="23" t="s">
        <v>170</v>
      </c>
      <c r="C208" s="24">
        <v>0</v>
      </c>
      <c r="D208" s="25">
        <v>0</v>
      </c>
      <c r="E208" s="33">
        <v>0</v>
      </c>
      <c r="F208" s="27">
        <v>0</v>
      </c>
      <c r="G208" s="28">
        <v>0</v>
      </c>
      <c r="H208" s="29">
        <v>0</v>
      </c>
      <c r="I208" s="30">
        <v>0</v>
      </c>
      <c r="J208" s="31">
        <v>0</v>
      </c>
      <c r="K208" s="24">
        <v>0</v>
      </c>
      <c r="L208" s="32">
        <v>0</v>
      </c>
      <c r="M208" s="33">
        <v>0</v>
      </c>
      <c r="N208" s="27">
        <v>0</v>
      </c>
      <c r="O208" s="24">
        <v>1</v>
      </c>
      <c r="P208" s="32">
        <v>0</v>
      </c>
      <c r="Q208" s="33">
        <v>0</v>
      </c>
      <c r="R208" s="27">
        <v>0</v>
      </c>
      <c r="S208" s="24">
        <v>0</v>
      </c>
      <c r="T208" s="32">
        <v>0</v>
      </c>
      <c r="U208" s="33">
        <v>0</v>
      </c>
      <c r="V208" s="27">
        <v>0</v>
      </c>
      <c r="W208" s="24">
        <v>0</v>
      </c>
      <c r="X208" s="32">
        <v>0</v>
      </c>
      <c r="Y208" s="33">
        <v>0</v>
      </c>
      <c r="Z208" s="27">
        <v>0</v>
      </c>
      <c r="AA208" s="34">
        <f t="shared" si="139"/>
        <v>0</v>
      </c>
      <c r="AB208" s="34">
        <f t="shared" si="139"/>
        <v>0</v>
      </c>
      <c r="AC208" s="34">
        <f t="shared" si="139"/>
        <v>0</v>
      </c>
      <c r="AD208" s="34" t="s">
        <v>7</v>
      </c>
    </row>
    <row r="209" spans="1:30" ht="18.75" x14ac:dyDescent="0.3">
      <c r="A209" s="120"/>
      <c r="B209" s="23" t="s">
        <v>112</v>
      </c>
      <c r="C209" s="24">
        <v>0</v>
      </c>
      <c r="D209" s="25">
        <v>156</v>
      </c>
      <c r="E209" s="33">
        <v>0</v>
      </c>
      <c r="F209" s="27">
        <v>0</v>
      </c>
      <c r="G209" s="28">
        <v>0</v>
      </c>
      <c r="H209" s="29">
        <v>44</v>
      </c>
      <c r="I209" s="30">
        <v>0</v>
      </c>
      <c r="J209" s="31">
        <v>0</v>
      </c>
      <c r="K209" s="24">
        <v>0</v>
      </c>
      <c r="L209" s="32">
        <v>10</v>
      </c>
      <c r="M209" s="33">
        <v>0</v>
      </c>
      <c r="N209" s="27">
        <v>0</v>
      </c>
      <c r="O209" s="24">
        <v>0</v>
      </c>
      <c r="P209" s="32">
        <v>1</v>
      </c>
      <c r="Q209" s="33">
        <v>0</v>
      </c>
      <c r="R209" s="27">
        <v>0</v>
      </c>
      <c r="S209" s="24">
        <v>0</v>
      </c>
      <c r="T209" s="32">
        <v>0</v>
      </c>
      <c r="U209" s="33">
        <v>0</v>
      </c>
      <c r="V209" s="27">
        <v>0</v>
      </c>
      <c r="W209" s="24">
        <v>0</v>
      </c>
      <c r="X209" s="32">
        <v>0</v>
      </c>
      <c r="Y209" s="33">
        <v>0</v>
      </c>
      <c r="Z209" s="27">
        <v>0</v>
      </c>
      <c r="AA209" s="34">
        <f t="shared" si="139"/>
        <v>0</v>
      </c>
      <c r="AB209" s="34">
        <f t="shared" si="139"/>
        <v>0</v>
      </c>
      <c r="AC209" s="34">
        <f t="shared" si="139"/>
        <v>0</v>
      </c>
      <c r="AD209" s="34" t="s">
        <v>7</v>
      </c>
    </row>
    <row r="210" spans="1:30" ht="18.75" x14ac:dyDescent="0.3">
      <c r="A210" s="120"/>
      <c r="B210" s="23" t="s">
        <v>113</v>
      </c>
      <c r="C210" s="24">
        <v>0</v>
      </c>
      <c r="D210" s="25">
        <v>39</v>
      </c>
      <c r="E210" s="33">
        <v>0</v>
      </c>
      <c r="F210" s="27">
        <v>0</v>
      </c>
      <c r="G210" s="28">
        <v>0</v>
      </c>
      <c r="H210" s="29">
        <v>115</v>
      </c>
      <c r="I210" s="30">
        <v>0</v>
      </c>
      <c r="J210" s="31">
        <v>0</v>
      </c>
      <c r="K210" s="24">
        <v>0</v>
      </c>
      <c r="L210" s="32">
        <v>122</v>
      </c>
      <c r="M210" s="33">
        <v>0</v>
      </c>
      <c r="N210" s="27">
        <v>0</v>
      </c>
      <c r="O210" s="24">
        <v>0</v>
      </c>
      <c r="P210" s="32">
        <v>124</v>
      </c>
      <c r="Q210" s="33">
        <v>0</v>
      </c>
      <c r="R210" s="27">
        <v>0</v>
      </c>
      <c r="S210" s="24">
        <v>0</v>
      </c>
      <c r="T210" s="32">
        <v>149</v>
      </c>
      <c r="U210" s="33">
        <v>0</v>
      </c>
      <c r="V210" s="27">
        <v>0</v>
      </c>
      <c r="W210" s="24">
        <v>0</v>
      </c>
      <c r="X210" s="32">
        <v>181</v>
      </c>
      <c r="Y210" s="33">
        <v>0</v>
      </c>
      <c r="Z210" s="27">
        <v>0</v>
      </c>
      <c r="AA210" s="34">
        <f t="shared" si="139"/>
        <v>0</v>
      </c>
      <c r="AB210" s="34">
        <f t="shared" si="139"/>
        <v>0.21476510067114093</v>
      </c>
      <c r="AC210" s="34">
        <f t="shared" si="139"/>
        <v>0</v>
      </c>
      <c r="AD210" s="34" t="s">
        <v>7</v>
      </c>
    </row>
    <row r="211" spans="1:30" ht="18.75" x14ac:dyDescent="0.3">
      <c r="A211" s="120"/>
      <c r="B211" s="23" t="s">
        <v>114</v>
      </c>
      <c r="C211" s="24">
        <v>0</v>
      </c>
      <c r="D211" s="25">
        <v>21</v>
      </c>
      <c r="E211" s="33">
        <v>0</v>
      </c>
      <c r="F211" s="27">
        <v>0</v>
      </c>
      <c r="G211" s="28">
        <v>0</v>
      </c>
      <c r="H211" s="29">
        <v>10</v>
      </c>
      <c r="I211" s="30">
        <v>0</v>
      </c>
      <c r="J211" s="31">
        <v>0</v>
      </c>
      <c r="K211" s="24">
        <v>0</v>
      </c>
      <c r="L211" s="32">
        <v>1</v>
      </c>
      <c r="M211" s="33">
        <v>0</v>
      </c>
      <c r="N211" s="27">
        <v>0</v>
      </c>
      <c r="O211" s="24">
        <v>0</v>
      </c>
      <c r="P211" s="32">
        <v>0</v>
      </c>
      <c r="Q211" s="33">
        <v>0</v>
      </c>
      <c r="R211" s="27">
        <v>0</v>
      </c>
      <c r="S211" s="24">
        <v>0</v>
      </c>
      <c r="T211" s="32">
        <v>0</v>
      </c>
      <c r="U211" s="33">
        <v>0</v>
      </c>
      <c r="V211" s="27">
        <v>0</v>
      </c>
      <c r="W211" s="24">
        <v>0</v>
      </c>
      <c r="X211" s="32">
        <v>0</v>
      </c>
      <c r="Y211" s="33">
        <v>0</v>
      </c>
      <c r="Z211" s="27">
        <v>0</v>
      </c>
      <c r="AA211" s="34">
        <f t="shared" si="139"/>
        <v>0</v>
      </c>
      <c r="AB211" s="34">
        <f t="shared" si="139"/>
        <v>0</v>
      </c>
      <c r="AC211" s="34">
        <f t="shared" si="139"/>
        <v>0</v>
      </c>
      <c r="AD211" s="34" t="s">
        <v>7</v>
      </c>
    </row>
    <row r="212" spans="1:30" ht="18.75" x14ac:dyDescent="0.3">
      <c r="A212" s="120"/>
      <c r="B212" s="23" t="s">
        <v>115</v>
      </c>
      <c r="C212" s="24">
        <v>8</v>
      </c>
      <c r="D212" s="25">
        <v>0</v>
      </c>
      <c r="E212" s="33">
        <v>0</v>
      </c>
      <c r="F212" s="27">
        <v>0</v>
      </c>
      <c r="G212" s="28">
        <v>2</v>
      </c>
      <c r="H212" s="29">
        <v>0</v>
      </c>
      <c r="I212" s="30">
        <v>0</v>
      </c>
      <c r="J212" s="31">
        <v>0</v>
      </c>
      <c r="K212" s="24">
        <v>1</v>
      </c>
      <c r="L212" s="32">
        <v>0</v>
      </c>
      <c r="M212" s="33">
        <v>0</v>
      </c>
      <c r="N212" s="27">
        <v>0</v>
      </c>
      <c r="O212" s="24">
        <v>0</v>
      </c>
      <c r="P212" s="32">
        <v>0</v>
      </c>
      <c r="Q212" s="33">
        <v>0</v>
      </c>
      <c r="R212" s="27">
        <v>0</v>
      </c>
      <c r="S212" s="24">
        <v>0</v>
      </c>
      <c r="T212" s="32">
        <v>0</v>
      </c>
      <c r="U212" s="33">
        <v>0</v>
      </c>
      <c r="V212" s="27">
        <v>0</v>
      </c>
      <c r="W212" s="24">
        <v>0</v>
      </c>
      <c r="X212" s="32">
        <v>0</v>
      </c>
      <c r="Y212" s="33">
        <v>0</v>
      </c>
      <c r="Z212" s="27">
        <v>0</v>
      </c>
      <c r="AA212" s="34">
        <f t="shared" si="139"/>
        <v>0</v>
      </c>
      <c r="AB212" s="34">
        <f t="shared" si="139"/>
        <v>0</v>
      </c>
      <c r="AC212" s="34">
        <f t="shared" si="139"/>
        <v>0</v>
      </c>
      <c r="AD212" s="34" t="s">
        <v>7</v>
      </c>
    </row>
    <row r="213" spans="1:30" ht="18.75" x14ac:dyDescent="0.3">
      <c r="A213" s="121"/>
      <c r="B213" s="35" t="s">
        <v>143</v>
      </c>
      <c r="C213" s="58">
        <f>SUM(C208:C212)</f>
        <v>8</v>
      </c>
      <c r="D213" s="58">
        <f t="shared" ref="D213:V213" si="161">SUM(D208:D212)</f>
        <v>216</v>
      </c>
      <c r="E213" s="58">
        <f t="shared" si="161"/>
        <v>0</v>
      </c>
      <c r="F213" s="58">
        <f t="shared" si="161"/>
        <v>0</v>
      </c>
      <c r="G213" s="58">
        <f t="shared" si="161"/>
        <v>2</v>
      </c>
      <c r="H213" s="58">
        <f t="shared" si="161"/>
        <v>169</v>
      </c>
      <c r="I213" s="58">
        <f t="shared" si="161"/>
        <v>0</v>
      </c>
      <c r="J213" s="58">
        <f t="shared" si="161"/>
        <v>0</v>
      </c>
      <c r="K213" s="58">
        <f t="shared" si="161"/>
        <v>1</v>
      </c>
      <c r="L213" s="58">
        <f t="shared" si="161"/>
        <v>133</v>
      </c>
      <c r="M213" s="58">
        <f t="shared" si="161"/>
        <v>0</v>
      </c>
      <c r="N213" s="58">
        <f t="shared" si="161"/>
        <v>0</v>
      </c>
      <c r="O213" s="58">
        <f t="shared" si="161"/>
        <v>1</v>
      </c>
      <c r="P213" s="58">
        <f t="shared" si="161"/>
        <v>125</v>
      </c>
      <c r="Q213" s="58">
        <f t="shared" si="161"/>
        <v>0</v>
      </c>
      <c r="R213" s="58">
        <f t="shared" si="161"/>
        <v>0</v>
      </c>
      <c r="S213" s="58">
        <f t="shared" si="161"/>
        <v>0</v>
      </c>
      <c r="T213" s="58">
        <f t="shared" si="161"/>
        <v>149</v>
      </c>
      <c r="U213" s="58">
        <f t="shared" si="161"/>
        <v>0</v>
      </c>
      <c r="V213" s="58">
        <f t="shared" si="161"/>
        <v>0</v>
      </c>
      <c r="W213" s="58">
        <f t="shared" ref="W213" si="162">SUM(W208:W212)</f>
        <v>0</v>
      </c>
      <c r="X213" s="58">
        <f t="shared" ref="X213:Z213" si="163">SUM(X208:X212)</f>
        <v>181</v>
      </c>
      <c r="Y213" s="58">
        <f t="shared" si="163"/>
        <v>0</v>
      </c>
      <c r="Z213" s="58">
        <f t="shared" si="163"/>
        <v>0</v>
      </c>
      <c r="AA213" s="34">
        <f t="shared" si="139"/>
        <v>0</v>
      </c>
      <c r="AB213" s="34">
        <f t="shared" si="139"/>
        <v>0.21476510067114093</v>
      </c>
      <c r="AC213" s="34">
        <f t="shared" si="139"/>
        <v>0</v>
      </c>
      <c r="AD213" s="34" t="s">
        <v>7</v>
      </c>
    </row>
    <row r="214" spans="1:30" ht="18.75" x14ac:dyDescent="0.3">
      <c r="A214" s="119" t="s">
        <v>116</v>
      </c>
      <c r="B214" s="23" t="s">
        <v>142</v>
      </c>
      <c r="C214" s="24">
        <v>141</v>
      </c>
      <c r="D214" s="25">
        <v>0</v>
      </c>
      <c r="E214" s="33">
        <v>0</v>
      </c>
      <c r="F214" s="27">
        <v>0</v>
      </c>
      <c r="G214" s="83">
        <v>63</v>
      </c>
      <c r="H214" s="29">
        <v>0</v>
      </c>
      <c r="I214" s="30">
        <v>0</v>
      </c>
      <c r="J214" s="31">
        <v>0</v>
      </c>
      <c r="K214" s="24">
        <v>26</v>
      </c>
      <c r="L214" s="32">
        <v>0</v>
      </c>
      <c r="M214" s="33">
        <v>0</v>
      </c>
      <c r="N214" s="27">
        <v>0</v>
      </c>
      <c r="O214" s="24">
        <v>9</v>
      </c>
      <c r="P214" s="32">
        <v>0</v>
      </c>
      <c r="Q214" s="33">
        <v>0</v>
      </c>
      <c r="R214" s="27">
        <v>0</v>
      </c>
      <c r="S214" s="24">
        <v>0</v>
      </c>
      <c r="T214" s="32">
        <v>0</v>
      </c>
      <c r="U214" s="33">
        <v>0</v>
      </c>
      <c r="V214" s="27">
        <v>0</v>
      </c>
      <c r="W214" s="24">
        <v>0</v>
      </c>
      <c r="X214" s="32">
        <v>0</v>
      </c>
      <c r="Y214" s="33">
        <v>0</v>
      </c>
      <c r="Z214" s="27">
        <v>0</v>
      </c>
      <c r="AA214" s="34">
        <f t="shared" si="139"/>
        <v>0</v>
      </c>
      <c r="AB214" s="34">
        <f t="shared" si="139"/>
        <v>0</v>
      </c>
      <c r="AC214" s="34">
        <f t="shared" si="139"/>
        <v>0</v>
      </c>
      <c r="AD214" s="34" t="s">
        <v>7</v>
      </c>
    </row>
    <row r="215" spans="1:30" ht="18.75" x14ac:dyDescent="0.3">
      <c r="A215" s="120"/>
      <c r="B215" s="23" t="s">
        <v>117</v>
      </c>
      <c r="C215" s="24">
        <v>135</v>
      </c>
      <c r="D215" s="25">
        <v>0</v>
      </c>
      <c r="E215" s="33">
        <v>0</v>
      </c>
      <c r="F215" s="27">
        <v>0</v>
      </c>
      <c r="G215" s="83">
        <v>47</v>
      </c>
      <c r="H215" s="29">
        <v>0</v>
      </c>
      <c r="I215" s="30">
        <v>0</v>
      </c>
      <c r="J215" s="31">
        <v>0</v>
      </c>
      <c r="K215" s="24">
        <v>19</v>
      </c>
      <c r="L215" s="32">
        <v>0</v>
      </c>
      <c r="M215" s="33">
        <v>0</v>
      </c>
      <c r="N215" s="27">
        <v>0</v>
      </c>
      <c r="O215" s="24">
        <v>8</v>
      </c>
      <c r="P215" s="32">
        <v>0</v>
      </c>
      <c r="Q215" s="33">
        <v>0</v>
      </c>
      <c r="R215" s="27">
        <v>0</v>
      </c>
      <c r="S215" s="24">
        <v>0</v>
      </c>
      <c r="T215" s="32">
        <v>0</v>
      </c>
      <c r="U215" s="33">
        <v>0</v>
      </c>
      <c r="V215" s="27">
        <v>0</v>
      </c>
      <c r="W215" s="24">
        <v>0</v>
      </c>
      <c r="X215" s="32">
        <v>0</v>
      </c>
      <c r="Y215" s="33">
        <v>0</v>
      </c>
      <c r="Z215" s="27">
        <v>0</v>
      </c>
      <c r="AA215" s="34">
        <f t="shared" si="139"/>
        <v>0</v>
      </c>
      <c r="AB215" s="34">
        <f t="shared" si="139"/>
        <v>0</v>
      </c>
      <c r="AC215" s="34">
        <f t="shared" si="139"/>
        <v>0</v>
      </c>
      <c r="AD215" s="34" t="s">
        <v>7</v>
      </c>
    </row>
    <row r="216" spans="1:30" ht="18.75" x14ac:dyDescent="0.3">
      <c r="A216" s="120"/>
      <c r="B216" s="23" t="s">
        <v>39</v>
      </c>
      <c r="C216" s="24">
        <v>0</v>
      </c>
      <c r="D216" s="25">
        <v>77</v>
      </c>
      <c r="E216" s="33">
        <v>0</v>
      </c>
      <c r="F216" s="27">
        <v>0</v>
      </c>
      <c r="G216" s="83">
        <v>0</v>
      </c>
      <c r="H216" s="29">
        <v>45</v>
      </c>
      <c r="I216" s="30">
        <v>0</v>
      </c>
      <c r="J216" s="31">
        <v>0</v>
      </c>
      <c r="K216" s="24">
        <v>0</v>
      </c>
      <c r="L216" s="32">
        <v>33</v>
      </c>
      <c r="M216" s="33">
        <v>0</v>
      </c>
      <c r="N216" s="27">
        <v>0</v>
      </c>
      <c r="O216" s="24">
        <v>0</v>
      </c>
      <c r="P216" s="32">
        <v>37</v>
      </c>
      <c r="Q216" s="33">
        <v>0</v>
      </c>
      <c r="R216" s="27">
        <v>0</v>
      </c>
      <c r="S216" s="24">
        <v>0</v>
      </c>
      <c r="T216" s="32">
        <v>39</v>
      </c>
      <c r="U216" s="33">
        <v>0</v>
      </c>
      <c r="V216" s="27">
        <v>0</v>
      </c>
      <c r="W216" s="24">
        <v>0</v>
      </c>
      <c r="X216" s="32">
        <v>32</v>
      </c>
      <c r="Y216" s="33">
        <v>0</v>
      </c>
      <c r="Z216" s="27">
        <v>0</v>
      </c>
      <c r="AA216" s="34">
        <f t="shared" si="139"/>
        <v>0</v>
      </c>
      <c r="AB216" s="34">
        <f t="shared" si="139"/>
        <v>-0.17948717948717949</v>
      </c>
      <c r="AC216" s="34">
        <f t="shared" si="139"/>
        <v>0</v>
      </c>
      <c r="AD216" s="34" t="s">
        <v>7</v>
      </c>
    </row>
    <row r="217" spans="1:30" ht="18.75" x14ac:dyDescent="0.3">
      <c r="A217" s="120"/>
      <c r="B217" s="23" t="s">
        <v>118</v>
      </c>
      <c r="C217" s="24">
        <v>28</v>
      </c>
      <c r="D217" s="25">
        <v>0</v>
      </c>
      <c r="E217" s="33">
        <v>0</v>
      </c>
      <c r="F217" s="27">
        <v>0</v>
      </c>
      <c r="G217" s="83">
        <v>21</v>
      </c>
      <c r="H217" s="29">
        <v>0</v>
      </c>
      <c r="I217" s="30">
        <v>0</v>
      </c>
      <c r="J217" s="31">
        <v>0</v>
      </c>
      <c r="K217" s="24">
        <v>18</v>
      </c>
      <c r="L217" s="32">
        <v>0</v>
      </c>
      <c r="M217" s="33">
        <v>0</v>
      </c>
      <c r="N217" s="27">
        <v>0</v>
      </c>
      <c r="O217" s="24">
        <v>30</v>
      </c>
      <c r="P217" s="32">
        <v>0</v>
      </c>
      <c r="Q217" s="33">
        <v>0</v>
      </c>
      <c r="R217" s="27">
        <v>0</v>
      </c>
      <c r="S217" s="24">
        <v>21</v>
      </c>
      <c r="T217" s="32">
        <v>0</v>
      </c>
      <c r="U217" s="33">
        <v>0</v>
      </c>
      <c r="V217" s="27">
        <v>0</v>
      </c>
      <c r="W217" s="24">
        <v>15</v>
      </c>
      <c r="X217" s="32">
        <v>0</v>
      </c>
      <c r="Y217" s="33">
        <v>0</v>
      </c>
      <c r="Z217" s="27">
        <v>0</v>
      </c>
      <c r="AA217" s="34">
        <f t="shared" si="139"/>
        <v>-0.2857142857142857</v>
      </c>
      <c r="AB217" s="34">
        <f t="shared" si="139"/>
        <v>0</v>
      </c>
      <c r="AC217" s="34">
        <f t="shared" si="139"/>
        <v>0</v>
      </c>
      <c r="AD217" s="34" t="s">
        <v>7</v>
      </c>
    </row>
    <row r="218" spans="1:30" ht="18.75" x14ac:dyDescent="0.3">
      <c r="A218" s="120"/>
      <c r="B218" s="23" t="s">
        <v>119</v>
      </c>
      <c r="C218" s="24">
        <v>185</v>
      </c>
      <c r="D218" s="25">
        <v>0</v>
      </c>
      <c r="E218" s="33">
        <v>0</v>
      </c>
      <c r="F218" s="27">
        <v>0</v>
      </c>
      <c r="G218" s="83">
        <v>286</v>
      </c>
      <c r="H218" s="29">
        <v>0</v>
      </c>
      <c r="I218" s="30">
        <v>0</v>
      </c>
      <c r="J218" s="31">
        <v>0</v>
      </c>
      <c r="K218" s="24">
        <v>387</v>
      </c>
      <c r="L218" s="32">
        <v>0</v>
      </c>
      <c r="M218" s="33">
        <v>0</v>
      </c>
      <c r="N218" s="27">
        <v>0</v>
      </c>
      <c r="O218" s="24">
        <v>350</v>
      </c>
      <c r="P218" s="32">
        <v>0</v>
      </c>
      <c r="Q218" s="33">
        <v>0</v>
      </c>
      <c r="R218" s="27">
        <v>0</v>
      </c>
      <c r="S218" s="24">
        <v>380</v>
      </c>
      <c r="T218" s="32">
        <v>0</v>
      </c>
      <c r="U218" s="33">
        <v>0</v>
      </c>
      <c r="V218" s="27">
        <v>0</v>
      </c>
      <c r="W218" s="24">
        <v>405</v>
      </c>
      <c r="X218" s="32">
        <v>0</v>
      </c>
      <c r="Y218" s="33">
        <v>0</v>
      </c>
      <c r="Z218" s="27">
        <v>0</v>
      </c>
      <c r="AA218" s="34">
        <f t="shared" si="139"/>
        <v>6.5789473684210523E-2</v>
      </c>
      <c r="AB218" s="34">
        <f t="shared" si="139"/>
        <v>0</v>
      </c>
      <c r="AC218" s="34">
        <f t="shared" si="139"/>
        <v>0</v>
      </c>
      <c r="AD218" s="34" t="s">
        <v>7</v>
      </c>
    </row>
    <row r="219" spans="1:30" ht="18.75" x14ac:dyDescent="0.3">
      <c r="A219" s="120"/>
      <c r="B219" s="23" t="s">
        <v>120</v>
      </c>
      <c r="C219" s="24">
        <v>1</v>
      </c>
      <c r="D219" s="25">
        <v>0</v>
      </c>
      <c r="E219" s="33">
        <v>0</v>
      </c>
      <c r="F219" s="27">
        <v>0</v>
      </c>
      <c r="G219" s="83">
        <v>17</v>
      </c>
      <c r="H219" s="29">
        <v>0</v>
      </c>
      <c r="I219" s="30">
        <v>0</v>
      </c>
      <c r="J219" s="31">
        <v>0</v>
      </c>
      <c r="K219" s="24">
        <v>13</v>
      </c>
      <c r="L219" s="32">
        <v>0</v>
      </c>
      <c r="M219" s="33">
        <v>0</v>
      </c>
      <c r="N219" s="27">
        <v>0</v>
      </c>
      <c r="O219" s="24">
        <v>8</v>
      </c>
      <c r="P219" s="32">
        <v>0</v>
      </c>
      <c r="Q219" s="33">
        <v>0</v>
      </c>
      <c r="R219" s="27">
        <v>0</v>
      </c>
      <c r="S219" s="24">
        <v>3</v>
      </c>
      <c r="T219" s="32">
        <v>0</v>
      </c>
      <c r="U219" s="33">
        <v>0</v>
      </c>
      <c r="V219" s="27">
        <v>0</v>
      </c>
      <c r="W219" s="24">
        <v>2</v>
      </c>
      <c r="X219" s="32">
        <v>0</v>
      </c>
      <c r="Y219" s="33">
        <v>0</v>
      </c>
      <c r="Z219" s="27">
        <v>0</v>
      </c>
      <c r="AA219" s="34">
        <f t="shared" si="139"/>
        <v>-0.33333333333333331</v>
      </c>
      <c r="AB219" s="34">
        <f t="shared" si="139"/>
        <v>0</v>
      </c>
      <c r="AC219" s="34">
        <f t="shared" si="139"/>
        <v>0</v>
      </c>
      <c r="AD219" s="34" t="s">
        <v>7</v>
      </c>
    </row>
    <row r="220" spans="1:30" ht="18.75" x14ac:dyDescent="0.3">
      <c r="A220" s="120"/>
      <c r="B220" s="23" t="s">
        <v>121</v>
      </c>
      <c r="C220" s="24">
        <v>30</v>
      </c>
      <c r="D220" s="25">
        <v>33</v>
      </c>
      <c r="E220" s="33">
        <v>0</v>
      </c>
      <c r="F220" s="27">
        <v>0</v>
      </c>
      <c r="G220" s="83">
        <v>39</v>
      </c>
      <c r="H220" s="29">
        <v>23</v>
      </c>
      <c r="I220" s="30">
        <v>0</v>
      </c>
      <c r="J220" s="31">
        <v>0</v>
      </c>
      <c r="K220" s="24">
        <v>42</v>
      </c>
      <c r="L220" s="32">
        <v>25</v>
      </c>
      <c r="M220" s="33">
        <v>0</v>
      </c>
      <c r="N220" s="27">
        <v>0</v>
      </c>
      <c r="O220" s="24">
        <v>42</v>
      </c>
      <c r="P220" s="32">
        <v>17</v>
      </c>
      <c r="Q220" s="33">
        <v>0</v>
      </c>
      <c r="R220" s="27">
        <v>0</v>
      </c>
      <c r="S220" s="24">
        <v>32</v>
      </c>
      <c r="T220" s="32">
        <v>14</v>
      </c>
      <c r="U220" s="33">
        <v>0</v>
      </c>
      <c r="V220" s="27">
        <v>0</v>
      </c>
      <c r="W220" s="24">
        <v>32</v>
      </c>
      <c r="X220" s="32">
        <v>23</v>
      </c>
      <c r="Y220" s="33">
        <v>0</v>
      </c>
      <c r="Z220" s="27">
        <v>0</v>
      </c>
      <c r="AA220" s="34">
        <f t="shared" si="139"/>
        <v>0</v>
      </c>
      <c r="AB220" s="34">
        <f t="shared" si="139"/>
        <v>0.6428571428571429</v>
      </c>
      <c r="AC220" s="34">
        <f t="shared" si="139"/>
        <v>0</v>
      </c>
      <c r="AD220" s="34" t="s">
        <v>7</v>
      </c>
    </row>
    <row r="221" spans="1:30" ht="18.75" x14ac:dyDescent="0.3">
      <c r="A221" s="121"/>
      <c r="B221" s="35" t="s">
        <v>143</v>
      </c>
      <c r="C221" s="58">
        <f>SUM(C214:C220)</f>
        <v>520</v>
      </c>
      <c r="D221" s="58">
        <f t="shared" ref="D221:V221" si="164">SUM(D214:D220)</f>
        <v>110</v>
      </c>
      <c r="E221" s="58">
        <f t="shared" si="164"/>
        <v>0</v>
      </c>
      <c r="F221" s="58">
        <f t="shared" si="164"/>
        <v>0</v>
      </c>
      <c r="G221" s="58">
        <f t="shared" si="164"/>
        <v>473</v>
      </c>
      <c r="H221" s="58">
        <f t="shared" si="164"/>
        <v>68</v>
      </c>
      <c r="I221" s="58">
        <f t="shared" si="164"/>
        <v>0</v>
      </c>
      <c r="J221" s="58">
        <f t="shared" si="164"/>
        <v>0</v>
      </c>
      <c r="K221" s="58">
        <f t="shared" si="164"/>
        <v>505</v>
      </c>
      <c r="L221" s="58">
        <f t="shared" si="164"/>
        <v>58</v>
      </c>
      <c r="M221" s="58">
        <f t="shared" si="164"/>
        <v>0</v>
      </c>
      <c r="N221" s="58">
        <f t="shared" si="164"/>
        <v>0</v>
      </c>
      <c r="O221" s="58">
        <f t="shared" si="164"/>
        <v>447</v>
      </c>
      <c r="P221" s="58">
        <f t="shared" si="164"/>
        <v>54</v>
      </c>
      <c r="Q221" s="58">
        <f t="shared" si="164"/>
        <v>0</v>
      </c>
      <c r="R221" s="58">
        <f t="shared" si="164"/>
        <v>0</v>
      </c>
      <c r="S221" s="58">
        <f t="shared" si="164"/>
        <v>436</v>
      </c>
      <c r="T221" s="58">
        <f t="shared" si="164"/>
        <v>53</v>
      </c>
      <c r="U221" s="58">
        <f t="shared" si="164"/>
        <v>0</v>
      </c>
      <c r="V221" s="58">
        <f t="shared" si="164"/>
        <v>0</v>
      </c>
      <c r="W221" s="58">
        <f t="shared" ref="W221" si="165">SUM(W214:W220)</f>
        <v>454</v>
      </c>
      <c r="X221" s="58">
        <f t="shared" ref="X221:Z221" si="166">SUM(X214:X220)</f>
        <v>55</v>
      </c>
      <c r="Y221" s="58">
        <f t="shared" si="166"/>
        <v>0</v>
      </c>
      <c r="Z221" s="58">
        <f t="shared" si="166"/>
        <v>0</v>
      </c>
      <c r="AA221" s="34">
        <f t="shared" si="139"/>
        <v>4.1284403669724773E-2</v>
      </c>
      <c r="AB221" s="34">
        <f t="shared" si="139"/>
        <v>3.7735849056603772E-2</v>
      </c>
      <c r="AC221" s="34">
        <f t="shared" si="139"/>
        <v>0</v>
      </c>
      <c r="AD221" s="34" t="s">
        <v>7</v>
      </c>
    </row>
    <row r="222" spans="1:30" ht="18.75" x14ac:dyDescent="0.3">
      <c r="A222" s="119" t="s">
        <v>122</v>
      </c>
      <c r="B222" s="23" t="s">
        <v>123</v>
      </c>
      <c r="C222" s="24">
        <v>73</v>
      </c>
      <c r="D222" s="25">
        <v>0</v>
      </c>
      <c r="E222" s="33">
        <v>0</v>
      </c>
      <c r="F222" s="27">
        <v>0</v>
      </c>
      <c r="G222" s="28">
        <v>78</v>
      </c>
      <c r="H222" s="29">
        <v>0</v>
      </c>
      <c r="I222" s="30">
        <v>0</v>
      </c>
      <c r="J222" s="31">
        <v>0</v>
      </c>
      <c r="K222" s="24">
        <v>84</v>
      </c>
      <c r="L222" s="32">
        <v>0</v>
      </c>
      <c r="M222" s="33">
        <v>0</v>
      </c>
      <c r="N222" s="27">
        <v>0</v>
      </c>
      <c r="O222" s="24">
        <v>80</v>
      </c>
      <c r="P222" s="32">
        <v>0</v>
      </c>
      <c r="Q222" s="33">
        <v>0</v>
      </c>
      <c r="R222" s="27">
        <v>0</v>
      </c>
      <c r="S222" s="24">
        <v>64</v>
      </c>
      <c r="T222" s="32">
        <v>0</v>
      </c>
      <c r="U222" s="33">
        <v>0</v>
      </c>
      <c r="V222" s="27">
        <v>0</v>
      </c>
      <c r="W222" s="24">
        <v>73</v>
      </c>
      <c r="X222" s="32">
        <v>0</v>
      </c>
      <c r="Y222" s="33">
        <v>0</v>
      </c>
      <c r="Z222" s="27">
        <v>0</v>
      </c>
      <c r="AA222" s="34">
        <f t="shared" si="139"/>
        <v>0.140625</v>
      </c>
      <c r="AB222" s="34">
        <f t="shared" si="139"/>
        <v>0</v>
      </c>
      <c r="AC222" s="34">
        <f t="shared" si="139"/>
        <v>0</v>
      </c>
      <c r="AD222" s="34" t="s">
        <v>7</v>
      </c>
    </row>
    <row r="223" spans="1:30" ht="18.75" x14ac:dyDescent="0.3">
      <c r="A223" s="120"/>
      <c r="B223" s="23" t="s">
        <v>124</v>
      </c>
      <c r="C223" s="24">
        <v>0</v>
      </c>
      <c r="D223" s="25">
        <v>0</v>
      </c>
      <c r="E223" s="33">
        <v>0</v>
      </c>
      <c r="F223" s="27">
        <v>0</v>
      </c>
      <c r="G223" s="28">
        <v>0</v>
      </c>
      <c r="H223" s="29">
        <v>6</v>
      </c>
      <c r="I223" s="30">
        <v>0</v>
      </c>
      <c r="J223" s="31">
        <v>0</v>
      </c>
      <c r="K223" s="24">
        <v>0</v>
      </c>
      <c r="L223" s="32">
        <v>11</v>
      </c>
      <c r="M223" s="33">
        <v>0</v>
      </c>
      <c r="N223" s="27">
        <v>0</v>
      </c>
      <c r="O223" s="24">
        <v>0</v>
      </c>
      <c r="P223" s="32">
        <v>34</v>
      </c>
      <c r="Q223" s="33">
        <v>0</v>
      </c>
      <c r="R223" s="27">
        <v>0</v>
      </c>
      <c r="S223" s="24">
        <v>0</v>
      </c>
      <c r="T223" s="32">
        <v>38</v>
      </c>
      <c r="U223" s="33">
        <v>0</v>
      </c>
      <c r="V223" s="27">
        <v>0</v>
      </c>
      <c r="W223" s="24">
        <v>0</v>
      </c>
      <c r="X223" s="32">
        <v>44</v>
      </c>
      <c r="Y223" s="33">
        <v>0</v>
      </c>
      <c r="Z223" s="27">
        <v>0</v>
      </c>
      <c r="AA223" s="34">
        <f t="shared" si="139"/>
        <v>0</v>
      </c>
      <c r="AB223" s="34">
        <f t="shared" si="139"/>
        <v>0.15789473684210525</v>
      </c>
      <c r="AC223" s="34">
        <f t="shared" si="139"/>
        <v>0</v>
      </c>
      <c r="AD223" s="34" t="s">
        <v>7</v>
      </c>
    </row>
    <row r="224" spans="1:30" ht="18.75" x14ac:dyDescent="0.3">
      <c r="A224" s="120"/>
      <c r="B224" s="109" t="s">
        <v>222</v>
      </c>
      <c r="C224" s="24">
        <v>0</v>
      </c>
      <c r="D224" s="25">
        <v>0</v>
      </c>
      <c r="E224" s="33">
        <v>0</v>
      </c>
      <c r="F224" s="27">
        <v>0</v>
      </c>
      <c r="G224" s="28">
        <v>0</v>
      </c>
      <c r="H224" s="29">
        <v>0</v>
      </c>
      <c r="I224" s="30">
        <v>0</v>
      </c>
      <c r="J224" s="31">
        <v>0</v>
      </c>
      <c r="K224" s="24">
        <v>0</v>
      </c>
      <c r="L224" s="32">
        <v>0</v>
      </c>
      <c r="M224" s="33">
        <v>0</v>
      </c>
      <c r="N224" s="27">
        <v>0</v>
      </c>
      <c r="O224" s="24">
        <v>0</v>
      </c>
      <c r="P224" s="32">
        <v>0</v>
      </c>
      <c r="Q224" s="33">
        <v>0</v>
      </c>
      <c r="R224" s="27">
        <v>0</v>
      </c>
      <c r="S224" s="24">
        <v>0</v>
      </c>
      <c r="T224" s="32">
        <v>0</v>
      </c>
      <c r="U224" s="33">
        <v>0</v>
      </c>
      <c r="V224" s="27">
        <v>0</v>
      </c>
      <c r="W224" s="24">
        <v>1</v>
      </c>
      <c r="X224" s="32">
        <v>0</v>
      </c>
      <c r="Y224" s="33">
        <v>0</v>
      </c>
      <c r="Z224" s="27">
        <v>0</v>
      </c>
      <c r="AA224" s="34">
        <f t="shared" si="139"/>
        <v>0</v>
      </c>
      <c r="AB224" s="34">
        <f t="shared" si="139"/>
        <v>0</v>
      </c>
      <c r="AC224" s="34">
        <f t="shared" si="139"/>
        <v>0</v>
      </c>
      <c r="AD224" s="34" t="s">
        <v>7</v>
      </c>
    </row>
    <row r="225" spans="1:30" ht="18.75" x14ac:dyDescent="0.3">
      <c r="A225" s="120"/>
      <c r="B225" s="23" t="s">
        <v>125</v>
      </c>
      <c r="C225" s="24">
        <v>161</v>
      </c>
      <c r="D225" s="25">
        <v>15</v>
      </c>
      <c r="E225" s="33">
        <v>0</v>
      </c>
      <c r="F225" s="27">
        <v>0</v>
      </c>
      <c r="G225" s="28">
        <v>137</v>
      </c>
      <c r="H225" s="29">
        <v>15</v>
      </c>
      <c r="I225" s="30">
        <v>0</v>
      </c>
      <c r="J225" s="31">
        <v>0</v>
      </c>
      <c r="K225" s="24">
        <v>108</v>
      </c>
      <c r="L225" s="32">
        <v>13</v>
      </c>
      <c r="M225" s="33">
        <v>0</v>
      </c>
      <c r="N225" s="27">
        <v>0</v>
      </c>
      <c r="O225" s="24">
        <v>118</v>
      </c>
      <c r="P225" s="32">
        <v>10</v>
      </c>
      <c r="Q225" s="33">
        <v>0</v>
      </c>
      <c r="R225" s="27">
        <v>0</v>
      </c>
      <c r="S225" s="24">
        <v>117</v>
      </c>
      <c r="T225" s="32">
        <v>9</v>
      </c>
      <c r="U225" s="33">
        <v>0</v>
      </c>
      <c r="V225" s="27">
        <v>0</v>
      </c>
      <c r="W225" s="24">
        <v>136</v>
      </c>
      <c r="X225" s="32">
        <v>24</v>
      </c>
      <c r="Y225" s="33">
        <v>0</v>
      </c>
      <c r="Z225" s="27">
        <v>0</v>
      </c>
      <c r="AA225" s="34">
        <f t="shared" si="139"/>
        <v>0.1623931623931624</v>
      </c>
      <c r="AB225" s="34">
        <f t="shared" si="139"/>
        <v>1.6666666666666667</v>
      </c>
      <c r="AC225" s="34">
        <f t="shared" si="139"/>
        <v>0</v>
      </c>
      <c r="AD225" s="34" t="s">
        <v>7</v>
      </c>
    </row>
    <row r="226" spans="1:30" ht="18.75" x14ac:dyDescent="0.3">
      <c r="A226" s="121"/>
      <c r="B226" s="35" t="s">
        <v>143</v>
      </c>
      <c r="C226" s="58">
        <f t="shared" ref="C226:V226" si="167">SUM(C222:C225)</f>
        <v>234</v>
      </c>
      <c r="D226" s="58">
        <f t="shared" si="167"/>
        <v>15</v>
      </c>
      <c r="E226" s="58">
        <f t="shared" si="167"/>
        <v>0</v>
      </c>
      <c r="F226" s="58">
        <f t="shared" si="167"/>
        <v>0</v>
      </c>
      <c r="G226" s="58">
        <f t="shared" si="167"/>
        <v>215</v>
      </c>
      <c r="H226" s="58">
        <f t="shared" si="167"/>
        <v>21</v>
      </c>
      <c r="I226" s="58">
        <f t="shared" si="167"/>
        <v>0</v>
      </c>
      <c r="J226" s="58">
        <f t="shared" si="167"/>
        <v>0</v>
      </c>
      <c r="K226" s="58">
        <f t="shared" si="167"/>
        <v>192</v>
      </c>
      <c r="L226" s="58">
        <f t="shared" si="167"/>
        <v>24</v>
      </c>
      <c r="M226" s="58">
        <f t="shared" si="167"/>
        <v>0</v>
      </c>
      <c r="N226" s="58">
        <f t="shared" si="167"/>
        <v>0</v>
      </c>
      <c r="O226" s="58">
        <f t="shared" si="167"/>
        <v>198</v>
      </c>
      <c r="P226" s="58">
        <f t="shared" si="167"/>
        <v>44</v>
      </c>
      <c r="Q226" s="58">
        <f t="shared" si="167"/>
        <v>0</v>
      </c>
      <c r="R226" s="58">
        <f t="shared" si="167"/>
        <v>0</v>
      </c>
      <c r="S226" s="58">
        <f t="shared" si="167"/>
        <v>181</v>
      </c>
      <c r="T226" s="58">
        <f t="shared" si="167"/>
        <v>47</v>
      </c>
      <c r="U226" s="58">
        <f t="shared" si="167"/>
        <v>0</v>
      </c>
      <c r="V226" s="58">
        <f t="shared" si="167"/>
        <v>0</v>
      </c>
      <c r="W226" s="58">
        <f t="shared" ref="W226" si="168">SUM(W222:W225)</f>
        <v>210</v>
      </c>
      <c r="X226" s="58">
        <f t="shared" ref="X226:Z226" si="169">SUM(X222:X225)</f>
        <v>68</v>
      </c>
      <c r="Y226" s="58">
        <f t="shared" si="169"/>
        <v>0</v>
      </c>
      <c r="Z226" s="58">
        <f t="shared" si="169"/>
        <v>0</v>
      </c>
      <c r="AA226" s="34">
        <f t="shared" si="139"/>
        <v>0.16022099447513813</v>
      </c>
      <c r="AB226" s="34">
        <f t="shared" si="139"/>
        <v>0.44680851063829785</v>
      </c>
      <c r="AC226" s="34">
        <f t="shared" si="139"/>
        <v>0</v>
      </c>
      <c r="AD226" s="34" t="s">
        <v>7</v>
      </c>
    </row>
    <row r="227" spans="1:30" ht="18.75" x14ac:dyDescent="0.3">
      <c r="A227" s="124" t="s">
        <v>126</v>
      </c>
      <c r="B227" s="23" t="s">
        <v>127</v>
      </c>
      <c r="C227" s="24">
        <v>0</v>
      </c>
      <c r="D227" s="25">
        <v>5</v>
      </c>
      <c r="E227" s="33">
        <v>0</v>
      </c>
      <c r="F227" s="27">
        <v>0</v>
      </c>
      <c r="G227" s="28">
        <v>0</v>
      </c>
      <c r="H227" s="29">
        <v>6</v>
      </c>
      <c r="I227" s="30">
        <v>0</v>
      </c>
      <c r="J227" s="31">
        <v>0</v>
      </c>
      <c r="K227" s="24">
        <v>0</v>
      </c>
      <c r="L227" s="32">
        <v>10</v>
      </c>
      <c r="M227" s="33">
        <v>0</v>
      </c>
      <c r="N227" s="27">
        <v>0</v>
      </c>
      <c r="O227" s="24">
        <v>0</v>
      </c>
      <c r="P227" s="32">
        <v>12</v>
      </c>
      <c r="Q227" s="33">
        <v>0</v>
      </c>
      <c r="R227" s="27">
        <v>0</v>
      </c>
      <c r="S227" s="24">
        <v>0</v>
      </c>
      <c r="T227" s="32">
        <v>13</v>
      </c>
      <c r="U227" s="33">
        <v>0</v>
      </c>
      <c r="V227" s="27">
        <v>0</v>
      </c>
      <c r="W227" s="24">
        <v>0</v>
      </c>
      <c r="X227" s="32">
        <v>13</v>
      </c>
      <c r="Y227" s="33">
        <v>0</v>
      </c>
      <c r="Z227" s="27">
        <v>0</v>
      </c>
      <c r="AA227" s="34">
        <f t="shared" si="139"/>
        <v>0</v>
      </c>
      <c r="AB227" s="34">
        <f t="shared" si="139"/>
        <v>0</v>
      </c>
      <c r="AC227" s="34">
        <f t="shared" si="139"/>
        <v>0</v>
      </c>
      <c r="AD227" s="34" t="s">
        <v>7</v>
      </c>
    </row>
    <row r="228" spans="1:30" ht="18.75" x14ac:dyDescent="0.3">
      <c r="A228" s="125"/>
      <c r="B228" s="109" t="s">
        <v>221</v>
      </c>
      <c r="C228" s="24">
        <v>0</v>
      </c>
      <c r="D228" s="25">
        <v>0</v>
      </c>
      <c r="E228" s="33">
        <v>0</v>
      </c>
      <c r="F228" s="27">
        <v>0</v>
      </c>
      <c r="G228" s="28">
        <v>0</v>
      </c>
      <c r="H228" s="29">
        <v>0</v>
      </c>
      <c r="I228" s="30">
        <v>0</v>
      </c>
      <c r="J228" s="31">
        <v>0</v>
      </c>
      <c r="K228" s="24">
        <v>0</v>
      </c>
      <c r="L228" s="32">
        <v>0</v>
      </c>
      <c r="M228" s="33">
        <v>0</v>
      </c>
      <c r="N228" s="27">
        <v>0</v>
      </c>
      <c r="O228" s="24">
        <v>0</v>
      </c>
      <c r="P228" s="32">
        <v>0</v>
      </c>
      <c r="Q228" s="33">
        <v>0</v>
      </c>
      <c r="R228" s="27">
        <v>0</v>
      </c>
      <c r="S228" s="24">
        <v>0</v>
      </c>
      <c r="T228" s="32">
        <v>0</v>
      </c>
      <c r="U228" s="33">
        <v>0</v>
      </c>
      <c r="V228" s="27">
        <v>0</v>
      </c>
      <c r="W228" s="24">
        <v>1</v>
      </c>
      <c r="X228" s="32">
        <v>0</v>
      </c>
      <c r="Y228" s="33">
        <v>0</v>
      </c>
      <c r="Z228" s="27">
        <v>0</v>
      </c>
      <c r="AA228" s="34">
        <f t="shared" si="139"/>
        <v>0</v>
      </c>
      <c r="AB228" s="34">
        <f t="shared" si="139"/>
        <v>0</v>
      </c>
      <c r="AC228" s="34">
        <f t="shared" si="139"/>
        <v>0</v>
      </c>
      <c r="AD228" s="34" t="s">
        <v>7</v>
      </c>
    </row>
    <row r="229" spans="1:30" ht="18.75" x14ac:dyDescent="0.3">
      <c r="A229" s="125"/>
      <c r="B229" s="23" t="s">
        <v>128</v>
      </c>
      <c r="C229" s="24">
        <v>1</v>
      </c>
      <c r="D229" s="25">
        <v>0</v>
      </c>
      <c r="E229" s="33">
        <v>0</v>
      </c>
      <c r="F229" s="27">
        <v>0</v>
      </c>
      <c r="G229" s="28">
        <v>2</v>
      </c>
      <c r="H229" s="29">
        <v>0</v>
      </c>
      <c r="I229" s="30">
        <v>0</v>
      </c>
      <c r="J229" s="31">
        <v>0</v>
      </c>
      <c r="K229" s="24">
        <v>0</v>
      </c>
      <c r="L229" s="32">
        <v>0</v>
      </c>
      <c r="M229" s="33">
        <v>0</v>
      </c>
      <c r="N229" s="27">
        <v>0</v>
      </c>
      <c r="O229" s="24">
        <v>0</v>
      </c>
      <c r="P229" s="32">
        <v>0</v>
      </c>
      <c r="Q229" s="33">
        <v>0</v>
      </c>
      <c r="R229" s="27">
        <v>0</v>
      </c>
      <c r="S229" s="24">
        <v>0</v>
      </c>
      <c r="T229" s="32">
        <v>0</v>
      </c>
      <c r="U229" s="33">
        <v>0</v>
      </c>
      <c r="V229" s="27">
        <v>0</v>
      </c>
      <c r="W229" s="24">
        <v>0</v>
      </c>
      <c r="X229" s="32">
        <v>0</v>
      </c>
      <c r="Y229" s="33">
        <v>0</v>
      </c>
      <c r="Z229" s="27">
        <v>0</v>
      </c>
      <c r="AA229" s="34">
        <f t="shared" si="139"/>
        <v>0</v>
      </c>
      <c r="AB229" s="34">
        <f t="shared" si="139"/>
        <v>0</v>
      </c>
      <c r="AC229" s="34">
        <f t="shared" si="139"/>
        <v>0</v>
      </c>
      <c r="AD229" s="34" t="s">
        <v>7</v>
      </c>
    </row>
    <row r="230" spans="1:30" ht="18.75" x14ac:dyDescent="0.3">
      <c r="A230" s="125"/>
      <c r="B230" s="23" t="s">
        <v>206</v>
      </c>
      <c r="C230" s="24">
        <v>0</v>
      </c>
      <c r="D230" s="25">
        <v>0</v>
      </c>
      <c r="E230" s="33">
        <v>0</v>
      </c>
      <c r="F230" s="27">
        <v>0</v>
      </c>
      <c r="G230" s="28">
        <v>0</v>
      </c>
      <c r="H230" s="29">
        <v>0</v>
      </c>
      <c r="I230" s="30">
        <v>0</v>
      </c>
      <c r="J230" s="31">
        <v>0</v>
      </c>
      <c r="K230" s="24">
        <v>0</v>
      </c>
      <c r="L230" s="32">
        <v>0</v>
      </c>
      <c r="M230" s="33">
        <v>0</v>
      </c>
      <c r="N230" s="27">
        <v>0</v>
      </c>
      <c r="O230" s="24">
        <v>0</v>
      </c>
      <c r="P230" s="32">
        <v>0</v>
      </c>
      <c r="Q230" s="33">
        <v>0</v>
      </c>
      <c r="R230" s="27">
        <v>0</v>
      </c>
      <c r="S230" s="24">
        <v>1</v>
      </c>
      <c r="T230" s="32">
        <v>0</v>
      </c>
      <c r="U230" s="33">
        <v>0</v>
      </c>
      <c r="V230" s="27">
        <v>0</v>
      </c>
      <c r="W230" s="24">
        <v>1</v>
      </c>
      <c r="X230" s="32">
        <v>0</v>
      </c>
      <c r="Y230" s="33">
        <v>0</v>
      </c>
      <c r="Z230" s="27">
        <v>0</v>
      </c>
      <c r="AA230" s="34">
        <f t="shared" si="139"/>
        <v>0</v>
      </c>
      <c r="AB230" s="34">
        <f t="shared" si="139"/>
        <v>0</v>
      </c>
      <c r="AC230" s="34">
        <f t="shared" si="139"/>
        <v>0</v>
      </c>
      <c r="AD230" s="34" t="s">
        <v>7</v>
      </c>
    </row>
    <row r="231" spans="1:30" ht="18.75" x14ac:dyDescent="0.3">
      <c r="A231" s="125"/>
      <c r="B231" s="23" t="s">
        <v>102</v>
      </c>
      <c r="C231" s="24">
        <v>217</v>
      </c>
      <c r="D231" s="25">
        <v>20</v>
      </c>
      <c r="E231" s="33">
        <v>0</v>
      </c>
      <c r="F231" s="27">
        <v>0</v>
      </c>
      <c r="G231" s="28">
        <v>166</v>
      </c>
      <c r="H231" s="29">
        <v>0</v>
      </c>
      <c r="I231" s="30">
        <v>0</v>
      </c>
      <c r="J231" s="31">
        <v>0</v>
      </c>
      <c r="K231" s="24">
        <v>150</v>
      </c>
      <c r="L231" s="32">
        <v>0</v>
      </c>
      <c r="M231" s="33">
        <v>0</v>
      </c>
      <c r="N231" s="27">
        <v>0</v>
      </c>
      <c r="O231" s="24">
        <v>180</v>
      </c>
      <c r="P231" s="32">
        <v>0</v>
      </c>
      <c r="Q231" s="33">
        <v>0</v>
      </c>
      <c r="R231" s="27">
        <v>0</v>
      </c>
      <c r="S231" s="24">
        <v>145</v>
      </c>
      <c r="T231" s="32">
        <v>0</v>
      </c>
      <c r="U231" s="33">
        <v>0</v>
      </c>
      <c r="V231" s="27">
        <v>0</v>
      </c>
      <c r="W231" s="24">
        <v>137</v>
      </c>
      <c r="X231" s="32">
        <v>0</v>
      </c>
      <c r="Y231" s="33">
        <v>0</v>
      </c>
      <c r="Z231" s="27">
        <v>0</v>
      </c>
      <c r="AA231" s="34">
        <f t="shared" si="139"/>
        <v>-5.5172413793103448E-2</v>
      </c>
      <c r="AB231" s="34">
        <f t="shared" si="139"/>
        <v>0</v>
      </c>
      <c r="AC231" s="34">
        <f t="shared" si="139"/>
        <v>0</v>
      </c>
      <c r="AD231" s="34" t="s">
        <v>7</v>
      </c>
    </row>
    <row r="232" spans="1:30" ht="18.75" x14ac:dyDescent="0.3">
      <c r="A232" s="126"/>
      <c r="B232" s="35" t="s">
        <v>143</v>
      </c>
      <c r="C232" s="58">
        <f t="shared" ref="C232:V232" si="170">SUM(C227:C231)</f>
        <v>218</v>
      </c>
      <c r="D232" s="58">
        <f t="shared" si="170"/>
        <v>25</v>
      </c>
      <c r="E232" s="58">
        <f t="shared" si="170"/>
        <v>0</v>
      </c>
      <c r="F232" s="58">
        <f t="shared" si="170"/>
        <v>0</v>
      </c>
      <c r="G232" s="58">
        <f t="shared" si="170"/>
        <v>168</v>
      </c>
      <c r="H232" s="58">
        <f t="shared" si="170"/>
        <v>6</v>
      </c>
      <c r="I232" s="58">
        <f t="shared" si="170"/>
        <v>0</v>
      </c>
      <c r="J232" s="58">
        <f t="shared" si="170"/>
        <v>0</v>
      </c>
      <c r="K232" s="58">
        <f t="shared" si="170"/>
        <v>150</v>
      </c>
      <c r="L232" s="58">
        <f t="shared" si="170"/>
        <v>10</v>
      </c>
      <c r="M232" s="58">
        <f t="shared" si="170"/>
        <v>0</v>
      </c>
      <c r="N232" s="58">
        <f t="shared" si="170"/>
        <v>0</v>
      </c>
      <c r="O232" s="58">
        <f t="shared" si="170"/>
        <v>180</v>
      </c>
      <c r="P232" s="58">
        <f t="shared" si="170"/>
        <v>12</v>
      </c>
      <c r="Q232" s="58">
        <f t="shared" si="170"/>
        <v>0</v>
      </c>
      <c r="R232" s="58">
        <f t="shared" si="170"/>
        <v>0</v>
      </c>
      <c r="S232" s="58">
        <f t="shared" si="170"/>
        <v>146</v>
      </c>
      <c r="T232" s="58">
        <f t="shared" si="170"/>
        <v>13</v>
      </c>
      <c r="U232" s="58">
        <f t="shared" si="170"/>
        <v>0</v>
      </c>
      <c r="V232" s="58">
        <f t="shared" si="170"/>
        <v>0</v>
      </c>
      <c r="W232" s="58">
        <f t="shared" ref="W232" si="171">SUM(W227:W231)</f>
        <v>139</v>
      </c>
      <c r="X232" s="58">
        <f t="shared" ref="X232:Z232" si="172">SUM(X227:X231)</f>
        <v>13</v>
      </c>
      <c r="Y232" s="58">
        <f t="shared" si="172"/>
        <v>0</v>
      </c>
      <c r="Z232" s="58">
        <f t="shared" si="172"/>
        <v>0</v>
      </c>
      <c r="AA232" s="34">
        <f t="shared" si="139"/>
        <v>-4.7945205479452052E-2</v>
      </c>
      <c r="AB232" s="34">
        <f t="shared" si="139"/>
        <v>0</v>
      </c>
      <c r="AC232" s="34">
        <f t="shared" si="139"/>
        <v>0</v>
      </c>
      <c r="AD232" s="34" t="s">
        <v>7</v>
      </c>
    </row>
    <row r="233" spans="1:30" ht="18.75" x14ac:dyDescent="0.3">
      <c r="A233" s="119" t="s">
        <v>17</v>
      </c>
      <c r="B233" s="23" t="s">
        <v>18</v>
      </c>
      <c r="C233" s="24">
        <v>21</v>
      </c>
      <c r="D233" s="25">
        <v>0</v>
      </c>
      <c r="E233" s="33">
        <v>0</v>
      </c>
      <c r="F233" s="27">
        <v>0</v>
      </c>
      <c r="G233" s="28">
        <v>22</v>
      </c>
      <c r="H233" s="29">
        <v>0</v>
      </c>
      <c r="I233" s="30">
        <v>0</v>
      </c>
      <c r="J233" s="31">
        <v>0</v>
      </c>
      <c r="K233" s="24">
        <v>22</v>
      </c>
      <c r="L233" s="32">
        <v>0</v>
      </c>
      <c r="M233" s="33">
        <v>0</v>
      </c>
      <c r="N233" s="27">
        <v>0</v>
      </c>
      <c r="O233" s="24">
        <v>32</v>
      </c>
      <c r="P233" s="32">
        <v>0</v>
      </c>
      <c r="Q233" s="33">
        <v>0</v>
      </c>
      <c r="R233" s="27">
        <v>0</v>
      </c>
      <c r="S233" s="24">
        <v>24</v>
      </c>
      <c r="T233" s="32">
        <v>0</v>
      </c>
      <c r="U233" s="33">
        <v>0</v>
      </c>
      <c r="V233" s="27">
        <v>0</v>
      </c>
      <c r="W233" s="24">
        <v>39</v>
      </c>
      <c r="X233" s="32">
        <v>0</v>
      </c>
      <c r="Y233" s="33">
        <v>0</v>
      </c>
      <c r="Z233" s="27">
        <v>0</v>
      </c>
      <c r="AA233" s="34">
        <f t="shared" si="139"/>
        <v>0.625</v>
      </c>
      <c r="AB233" s="34">
        <f t="shared" si="139"/>
        <v>0</v>
      </c>
      <c r="AC233" s="34">
        <f t="shared" si="139"/>
        <v>0</v>
      </c>
      <c r="AD233" s="34" t="s">
        <v>7</v>
      </c>
    </row>
    <row r="234" spans="1:30" ht="18.75" x14ac:dyDescent="0.3">
      <c r="A234" s="120"/>
      <c r="B234" s="23" t="s">
        <v>59</v>
      </c>
      <c r="C234" s="24">
        <v>0</v>
      </c>
      <c r="D234" s="25">
        <v>0</v>
      </c>
      <c r="E234" s="33">
        <v>0</v>
      </c>
      <c r="F234" s="27">
        <v>0</v>
      </c>
      <c r="G234" s="28">
        <v>1</v>
      </c>
      <c r="H234" s="29">
        <v>0</v>
      </c>
      <c r="I234" s="30">
        <v>0</v>
      </c>
      <c r="J234" s="31">
        <v>0</v>
      </c>
      <c r="K234" s="24">
        <v>0</v>
      </c>
      <c r="L234" s="32">
        <v>0</v>
      </c>
      <c r="M234" s="33">
        <v>0</v>
      </c>
      <c r="N234" s="27">
        <v>0</v>
      </c>
      <c r="O234" s="24">
        <v>1</v>
      </c>
      <c r="P234" s="32">
        <v>0</v>
      </c>
      <c r="Q234" s="33">
        <v>0</v>
      </c>
      <c r="R234" s="27">
        <v>0</v>
      </c>
      <c r="S234" s="24">
        <v>0</v>
      </c>
      <c r="T234" s="32">
        <v>0</v>
      </c>
      <c r="U234" s="33">
        <v>0</v>
      </c>
      <c r="V234" s="27">
        <v>0</v>
      </c>
      <c r="W234" s="24">
        <v>0</v>
      </c>
      <c r="X234" s="32">
        <v>0</v>
      </c>
      <c r="Y234" s="33">
        <v>0</v>
      </c>
      <c r="Z234" s="27">
        <v>0</v>
      </c>
      <c r="AA234" s="34">
        <f t="shared" si="139"/>
        <v>0</v>
      </c>
      <c r="AB234" s="34">
        <f t="shared" si="139"/>
        <v>0</v>
      </c>
      <c r="AC234" s="34">
        <f t="shared" si="139"/>
        <v>0</v>
      </c>
      <c r="AD234" s="34" t="s">
        <v>7</v>
      </c>
    </row>
    <row r="235" spans="1:30" ht="18.75" x14ac:dyDescent="0.3">
      <c r="A235" s="130"/>
      <c r="B235" s="35" t="s">
        <v>143</v>
      </c>
      <c r="C235" s="58">
        <f>SUM(C233:C234)</f>
        <v>21</v>
      </c>
      <c r="D235" s="58">
        <f t="shared" ref="D235:V235" si="173">SUM(D233:D234)</f>
        <v>0</v>
      </c>
      <c r="E235" s="58">
        <f t="shared" si="173"/>
        <v>0</v>
      </c>
      <c r="F235" s="58">
        <f t="shared" si="173"/>
        <v>0</v>
      </c>
      <c r="G235" s="58">
        <f t="shared" si="173"/>
        <v>23</v>
      </c>
      <c r="H235" s="58">
        <f t="shared" si="173"/>
        <v>0</v>
      </c>
      <c r="I235" s="58">
        <f t="shared" si="173"/>
        <v>0</v>
      </c>
      <c r="J235" s="58">
        <f t="shared" si="173"/>
        <v>0</v>
      </c>
      <c r="K235" s="58">
        <f t="shared" si="173"/>
        <v>22</v>
      </c>
      <c r="L235" s="58">
        <f t="shared" si="173"/>
        <v>0</v>
      </c>
      <c r="M235" s="58">
        <f t="shared" si="173"/>
        <v>0</v>
      </c>
      <c r="N235" s="58">
        <f t="shared" si="173"/>
        <v>0</v>
      </c>
      <c r="O235" s="58">
        <f t="shared" si="173"/>
        <v>33</v>
      </c>
      <c r="P235" s="58">
        <f t="shared" si="173"/>
        <v>0</v>
      </c>
      <c r="Q235" s="58">
        <f t="shared" si="173"/>
        <v>0</v>
      </c>
      <c r="R235" s="58">
        <f t="shared" si="173"/>
        <v>0</v>
      </c>
      <c r="S235" s="58">
        <f t="shared" si="173"/>
        <v>24</v>
      </c>
      <c r="T235" s="58">
        <f t="shared" si="173"/>
        <v>0</v>
      </c>
      <c r="U235" s="58">
        <f t="shared" si="173"/>
        <v>0</v>
      </c>
      <c r="V235" s="58">
        <f t="shared" si="173"/>
        <v>0</v>
      </c>
      <c r="W235" s="58">
        <f t="shared" ref="W235" si="174">SUM(W233:W234)</f>
        <v>39</v>
      </c>
      <c r="X235" s="58">
        <f t="shared" ref="X235:Z235" si="175">SUM(X233:X234)</f>
        <v>0</v>
      </c>
      <c r="Y235" s="58">
        <f t="shared" si="175"/>
        <v>0</v>
      </c>
      <c r="Z235" s="58">
        <f t="shared" si="175"/>
        <v>0</v>
      </c>
      <c r="AA235" s="34">
        <f t="shared" si="139"/>
        <v>0.625</v>
      </c>
      <c r="AB235" s="34">
        <f t="shared" si="139"/>
        <v>0</v>
      </c>
      <c r="AC235" s="34">
        <f t="shared" si="139"/>
        <v>0</v>
      </c>
      <c r="AD235" s="34" t="s">
        <v>7</v>
      </c>
    </row>
    <row r="236" spans="1:30" ht="19.5" customHeight="1" x14ac:dyDescent="0.3">
      <c r="B236" s="40" t="s">
        <v>176</v>
      </c>
      <c r="C236" s="41">
        <f>C235+C232+C226+C221+C213+C207+C202+C198+C196+C191+C188+C184</f>
        <v>6117</v>
      </c>
      <c r="D236" s="41">
        <f t="shared" ref="D236:V236" si="176">D235+D232+D226+D221+D213+D207+D202+D198+D196+D191+D188+D184</f>
        <v>668</v>
      </c>
      <c r="E236" s="41">
        <f t="shared" si="176"/>
        <v>0</v>
      </c>
      <c r="F236" s="41">
        <f t="shared" si="176"/>
        <v>0</v>
      </c>
      <c r="G236" s="41">
        <f t="shared" si="176"/>
        <v>5776</v>
      </c>
      <c r="H236" s="41">
        <f t="shared" si="176"/>
        <v>511</v>
      </c>
      <c r="I236" s="41">
        <f t="shared" si="176"/>
        <v>0</v>
      </c>
      <c r="J236" s="41">
        <f t="shared" si="176"/>
        <v>0</v>
      </c>
      <c r="K236" s="41">
        <f t="shared" si="176"/>
        <v>5785</v>
      </c>
      <c r="L236" s="41">
        <f t="shared" si="176"/>
        <v>463</v>
      </c>
      <c r="M236" s="41">
        <f t="shared" si="176"/>
        <v>0</v>
      </c>
      <c r="N236" s="41">
        <f t="shared" si="176"/>
        <v>0</v>
      </c>
      <c r="O236" s="41">
        <f t="shared" si="176"/>
        <v>5850</v>
      </c>
      <c r="P236" s="41">
        <f t="shared" si="176"/>
        <v>498</v>
      </c>
      <c r="Q236" s="41">
        <f t="shared" si="176"/>
        <v>0</v>
      </c>
      <c r="R236" s="41">
        <f t="shared" si="176"/>
        <v>0</v>
      </c>
      <c r="S236" s="41">
        <f t="shared" si="176"/>
        <v>6115</v>
      </c>
      <c r="T236" s="41">
        <f t="shared" si="176"/>
        <v>512</v>
      </c>
      <c r="U236" s="41">
        <f t="shared" si="176"/>
        <v>6</v>
      </c>
      <c r="V236" s="41">
        <f t="shared" si="176"/>
        <v>0</v>
      </c>
      <c r="W236" s="41">
        <f t="shared" ref="W236" si="177">W235+W232+W226+W221+W213+W207+W202+W198+W196+W191+W188+W184</f>
        <v>6538</v>
      </c>
      <c r="X236" s="41">
        <f t="shared" ref="X236:Z236" si="178">X235+X232+X226+X221+X213+X207+X202+X198+X196+X191+X188+X184</f>
        <v>686</v>
      </c>
      <c r="Y236" s="41">
        <f t="shared" si="178"/>
        <v>12</v>
      </c>
      <c r="Z236" s="41">
        <f t="shared" si="178"/>
        <v>0</v>
      </c>
      <c r="AA236" s="34">
        <f t="shared" si="139"/>
        <v>6.9174161896974659E-2</v>
      </c>
      <c r="AB236" s="34">
        <f t="shared" si="139"/>
        <v>0.33984375</v>
      </c>
      <c r="AC236" s="34">
        <f t="shared" si="139"/>
        <v>1</v>
      </c>
      <c r="AD236" s="34" t="s">
        <v>7</v>
      </c>
    </row>
    <row r="237" spans="1:30" s="7" customFormat="1" ht="18.75" x14ac:dyDescent="0.3">
      <c r="A237" s="8"/>
      <c r="B237" s="62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5"/>
      <c r="AB237" s="85"/>
      <c r="AC237" s="85"/>
      <c r="AD237" s="85"/>
    </row>
    <row r="238" spans="1:30" s="7" customFormat="1" ht="18.75" x14ac:dyDescent="0.3">
      <c r="A238" s="8"/>
      <c r="B238" s="62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4"/>
      <c r="AB238" s="64"/>
      <c r="AC238" s="64"/>
      <c r="AD238" s="64"/>
    </row>
    <row r="239" spans="1:30" ht="18.75" customHeight="1" x14ac:dyDescent="0.3">
      <c r="B239" s="86"/>
      <c r="C239" s="131" t="s">
        <v>162</v>
      </c>
      <c r="D239" s="132"/>
      <c r="E239" s="132"/>
      <c r="F239" s="133"/>
      <c r="G239" s="131" t="s">
        <v>151</v>
      </c>
      <c r="H239" s="132"/>
      <c r="I239" s="132"/>
      <c r="J239" s="133"/>
      <c r="K239" s="131" t="s">
        <v>155</v>
      </c>
      <c r="L239" s="132"/>
      <c r="M239" s="132"/>
      <c r="N239" s="133"/>
      <c r="O239" s="131" t="s">
        <v>164</v>
      </c>
      <c r="P239" s="132"/>
      <c r="Q239" s="132"/>
      <c r="R239" s="133"/>
      <c r="S239" s="131" t="s">
        <v>177</v>
      </c>
      <c r="T239" s="132"/>
      <c r="U239" s="132"/>
      <c r="V239" s="133"/>
      <c r="W239" s="107"/>
      <c r="X239" s="105"/>
      <c r="Y239" s="105"/>
      <c r="Z239" s="105"/>
      <c r="AA239" s="118" t="s">
        <v>213</v>
      </c>
      <c r="AB239" s="118"/>
      <c r="AC239" s="118"/>
      <c r="AD239" s="118"/>
    </row>
    <row r="240" spans="1:30" ht="23.45" customHeight="1" x14ac:dyDescent="0.3">
      <c r="A240" s="6" t="s">
        <v>149</v>
      </c>
      <c r="B240" s="15" t="s">
        <v>0</v>
      </c>
      <c r="C240" s="16" t="s">
        <v>1</v>
      </c>
      <c r="D240" s="17" t="s">
        <v>2</v>
      </c>
      <c r="E240" s="18" t="s">
        <v>3</v>
      </c>
      <c r="F240" s="19" t="s">
        <v>4</v>
      </c>
      <c r="G240" s="16" t="s">
        <v>1</v>
      </c>
      <c r="H240" s="20" t="s">
        <v>2</v>
      </c>
      <c r="I240" s="21" t="s">
        <v>3</v>
      </c>
      <c r="J240" s="19" t="s">
        <v>4</v>
      </c>
      <c r="K240" s="16" t="s">
        <v>1</v>
      </c>
      <c r="L240" s="20" t="s">
        <v>2</v>
      </c>
      <c r="M240" s="21" t="s">
        <v>3</v>
      </c>
      <c r="N240" s="19" t="s">
        <v>4</v>
      </c>
      <c r="O240" s="16" t="s">
        <v>1</v>
      </c>
      <c r="P240" s="20" t="s">
        <v>2</v>
      </c>
      <c r="Q240" s="21" t="s">
        <v>3</v>
      </c>
      <c r="R240" s="19" t="s">
        <v>4</v>
      </c>
      <c r="S240" s="16" t="s">
        <v>1</v>
      </c>
      <c r="T240" s="20" t="s">
        <v>2</v>
      </c>
      <c r="U240" s="21" t="s">
        <v>3</v>
      </c>
      <c r="V240" s="19" t="s">
        <v>4</v>
      </c>
      <c r="W240" s="16" t="s">
        <v>1</v>
      </c>
      <c r="X240" s="20" t="s">
        <v>2</v>
      </c>
      <c r="Y240" s="21" t="s">
        <v>3</v>
      </c>
      <c r="Z240" s="19" t="s">
        <v>4</v>
      </c>
      <c r="AA240" s="22" t="s">
        <v>1</v>
      </c>
      <c r="AB240" s="22" t="s">
        <v>2</v>
      </c>
      <c r="AC240" s="22" t="s">
        <v>3</v>
      </c>
      <c r="AD240" s="22" t="s">
        <v>4</v>
      </c>
    </row>
    <row r="241" spans="1:30" ht="24.75" customHeight="1" x14ac:dyDescent="0.3">
      <c r="A241" s="23" t="s">
        <v>207</v>
      </c>
      <c r="B241" s="23" t="s">
        <v>129</v>
      </c>
      <c r="C241" s="24">
        <v>0</v>
      </c>
      <c r="D241" s="25">
        <v>0</v>
      </c>
      <c r="E241" s="33">
        <v>0</v>
      </c>
      <c r="F241" s="27">
        <v>0</v>
      </c>
      <c r="G241" s="28">
        <v>0</v>
      </c>
      <c r="H241" s="29">
        <v>0</v>
      </c>
      <c r="I241" s="30">
        <v>0</v>
      </c>
      <c r="J241" s="31">
        <v>55</v>
      </c>
      <c r="K241" s="24">
        <v>0</v>
      </c>
      <c r="L241" s="32">
        <v>0</v>
      </c>
      <c r="M241" s="33">
        <v>0</v>
      </c>
      <c r="N241" s="27">
        <v>101</v>
      </c>
      <c r="O241" s="24">
        <v>0</v>
      </c>
      <c r="P241" s="32">
        <v>0</v>
      </c>
      <c r="Q241" s="33">
        <v>0</v>
      </c>
      <c r="R241" s="27">
        <v>155</v>
      </c>
      <c r="S241" s="24">
        <v>0</v>
      </c>
      <c r="T241" s="32">
        <v>0</v>
      </c>
      <c r="U241" s="33">
        <v>0</v>
      </c>
      <c r="V241" s="27">
        <v>204</v>
      </c>
      <c r="W241" s="24">
        <v>0</v>
      </c>
      <c r="X241" s="32">
        <v>0</v>
      </c>
      <c r="Y241" s="33">
        <v>0</v>
      </c>
      <c r="Z241" s="27">
        <v>221</v>
      </c>
      <c r="AA241" s="34">
        <f>IFERROR((W241-S241)/S241,0)</f>
        <v>0</v>
      </c>
      <c r="AB241" s="34">
        <f>IFERROR((X241-T241)/T241,0)</f>
        <v>0</v>
      </c>
      <c r="AC241" s="34">
        <f>IFERROR((Y241-U241)/U241,0)</f>
        <v>0</v>
      </c>
      <c r="AD241" s="34">
        <f>IFERROR((Z241-V241)/V241,0)</f>
        <v>8.3333333333333329E-2</v>
      </c>
    </row>
    <row r="242" spans="1:30" ht="24.75" customHeight="1" x14ac:dyDescent="0.3">
      <c r="A242" s="23" t="s">
        <v>209</v>
      </c>
      <c r="B242" s="23" t="s">
        <v>208</v>
      </c>
      <c r="C242" s="24">
        <v>0</v>
      </c>
      <c r="D242" s="25">
        <v>0</v>
      </c>
      <c r="E242" s="33">
        <v>0</v>
      </c>
      <c r="F242" s="27">
        <v>0</v>
      </c>
      <c r="G242" s="28">
        <v>0</v>
      </c>
      <c r="H242" s="29">
        <v>0</v>
      </c>
      <c r="I242" s="30">
        <v>0</v>
      </c>
      <c r="J242" s="31">
        <v>0</v>
      </c>
      <c r="K242" s="24">
        <v>0</v>
      </c>
      <c r="L242" s="32">
        <v>0</v>
      </c>
      <c r="M242" s="33">
        <v>0</v>
      </c>
      <c r="N242" s="27">
        <v>0</v>
      </c>
      <c r="O242" s="24">
        <v>0</v>
      </c>
      <c r="P242" s="32">
        <v>0</v>
      </c>
      <c r="Q242" s="33">
        <v>0</v>
      </c>
      <c r="R242" s="27">
        <v>0</v>
      </c>
      <c r="S242" s="24">
        <v>0</v>
      </c>
      <c r="T242" s="32">
        <v>2</v>
      </c>
      <c r="U242" s="33">
        <v>0</v>
      </c>
      <c r="V242" s="27">
        <v>0</v>
      </c>
      <c r="W242" s="24">
        <v>0</v>
      </c>
      <c r="X242" s="32">
        <v>15</v>
      </c>
      <c r="Y242" s="33">
        <v>0</v>
      </c>
      <c r="Z242" s="27">
        <v>0</v>
      </c>
      <c r="AA242" s="34">
        <f t="shared" ref="AA242:AA243" si="179">IFERROR((W242-S242)/S242,0)</f>
        <v>0</v>
      </c>
      <c r="AB242" s="34">
        <f t="shared" ref="AB242:AB243" si="180">IFERROR((X242-T242)/T242,0)</f>
        <v>6.5</v>
      </c>
      <c r="AC242" s="34">
        <f t="shared" ref="AC242:AC243" si="181">IFERROR((Y242-U242)/U242,0)</f>
        <v>0</v>
      </c>
      <c r="AD242" s="34">
        <f>IFERROR((X242-T242)/T242,0)</f>
        <v>6.5</v>
      </c>
    </row>
    <row r="243" spans="1:30" ht="21" customHeight="1" x14ac:dyDescent="0.3">
      <c r="A243" s="13"/>
      <c r="B243" s="40" t="s">
        <v>210</v>
      </c>
      <c r="C243" s="41">
        <f>C241</f>
        <v>0</v>
      </c>
      <c r="D243" s="41">
        <f t="shared" ref="D243:V243" si="182">D241</f>
        <v>0</v>
      </c>
      <c r="E243" s="41">
        <f t="shared" si="182"/>
        <v>0</v>
      </c>
      <c r="F243" s="41">
        <f t="shared" si="182"/>
        <v>0</v>
      </c>
      <c r="G243" s="41">
        <f t="shared" si="182"/>
        <v>0</v>
      </c>
      <c r="H243" s="41">
        <f t="shared" si="182"/>
        <v>0</v>
      </c>
      <c r="I243" s="41">
        <f t="shared" si="182"/>
        <v>0</v>
      </c>
      <c r="J243" s="41">
        <f t="shared" si="182"/>
        <v>55</v>
      </c>
      <c r="K243" s="41">
        <f t="shared" si="182"/>
        <v>0</v>
      </c>
      <c r="L243" s="41">
        <f t="shared" si="182"/>
        <v>0</v>
      </c>
      <c r="M243" s="41">
        <f t="shared" si="182"/>
        <v>0</v>
      </c>
      <c r="N243" s="41">
        <f t="shared" si="182"/>
        <v>101</v>
      </c>
      <c r="O243" s="41">
        <f t="shared" si="182"/>
        <v>0</v>
      </c>
      <c r="P243" s="41">
        <f t="shared" si="182"/>
        <v>0</v>
      </c>
      <c r="Q243" s="41">
        <f t="shared" si="182"/>
        <v>0</v>
      </c>
      <c r="R243" s="41">
        <f t="shared" si="182"/>
        <v>155</v>
      </c>
      <c r="S243" s="41">
        <f t="shared" si="182"/>
        <v>0</v>
      </c>
      <c r="T243" s="41">
        <v>2</v>
      </c>
      <c r="U243" s="41">
        <f t="shared" si="182"/>
        <v>0</v>
      </c>
      <c r="V243" s="41">
        <f t="shared" si="182"/>
        <v>204</v>
      </c>
      <c r="W243" s="41">
        <f t="shared" ref="W243" si="183">W241</f>
        <v>0</v>
      </c>
      <c r="X243" s="41">
        <v>15</v>
      </c>
      <c r="Y243" s="41">
        <f t="shared" ref="Y243:Z243" si="184">Y241</f>
        <v>0</v>
      </c>
      <c r="Z243" s="41">
        <f t="shared" si="184"/>
        <v>221</v>
      </c>
      <c r="AA243" s="34">
        <f t="shared" si="179"/>
        <v>0</v>
      </c>
      <c r="AB243" s="34">
        <f t="shared" si="180"/>
        <v>6.5</v>
      </c>
      <c r="AC243" s="34">
        <f t="shared" si="181"/>
        <v>0</v>
      </c>
      <c r="AD243" s="34">
        <f t="shared" ref="AD243" si="185">IFERROR((Z243-V243)/V243,0)</f>
        <v>8.3333333333333329E-2</v>
      </c>
    </row>
    <row r="244" spans="1:30" ht="18.75" x14ac:dyDescent="0.3">
      <c r="A244" s="9"/>
      <c r="B244" s="65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7"/>
      <c r="AB244" s="67"/>
      <c r="AC244" s="67"/>
      <c r="AD244" s="67"/>
    </row>
    <row r="245" spans="1:30" ht="17.25" customHeight="1" x14ac:dyDescent="0.3">
      <c r="A245" s="9"/>
      <c r="B245" s="86"/>
      <c r="C245" s="131" t="s">
        <v>162</v>
      </c>
      <c r="D245" s="132"/>
      <c r="E245" s="132"/>
      <c r="F245" s="133"/>
      <c r="G245" s="131" t="s">
        <v>151</v>
      </c>
      <c r="H245" s="132"/>
      <c r="I245" s="132"/>
      <c r="J245" s="133"/>
      <c r="K245" s="131" t="s">
        <v>155</v>
      </c>
      <c r="L245" s="132"/>
      <c r="M245" s="132"/>
      <c r="N245" s="133"/>
      <c r="O245" s="131" t="s">
        <v>164</v>
      </c>
      <c r="P245" s="132"/>
      <c r="Q245" s="132"/>
      <c r="R245" s="133"/>
      <c r="S245" s="131" t="s">
        <v>177</v>
      </c>
      <c r="T245" s="132"/>
      <c r="U245" s="132"/>
      <c r="V245" s="133"/>
      <c r="W245" s="107"/>
      <c r="X245" s="105"/>
      <c r="Y245" s="105"/>
      <c r="Z245" s="105"/>
      <c r="AA245" s="118" t="s">
        <v>213</v>
      </c>
      <c r="AB245" s="118"/>
      <c r="AC245" s="118"/>
      <c r="AD245" s="118"/>
    </row>
    <row r="246" spans="1:30" ht="29.45" customHeight="1" x14ac:dyDescent="0.3">
      <c r="A246" s="3" t="s">
        <v>150</v>
      </c>
      <c r="B246" s="15" t="s">
        <v>0</v>
      </c>
      <c r="C246" s="16" t="s">
        <v>1</v>
      </c>
      <c r="D246" s="17" t="s">
        <v>2</v>
      </c>
      <c r="E246" s="18" t="s">
        <v>3</v>
      </c>
      <c r="F246" s="19" t="s">
        <v>4</v>
      </c>
      <c r="G246" s="16" t="s">
        <v>1</v>
      </c>
      <c r="H246" s="20" t="s">
        <v>2</v>
      </c>
      <c r="I246" s="21" t="s">
        <v>3</v>
      </c>
      <c r="J246" s="19" t="s">
        <v>4</v>
      </c>
      <c r="K246" s="16" t="s">
        <v>1</v>
      </c>
      <c r="L246" s="20" t="s">
        <v>2</v>
      </c>
      <c r="M246" s="21" t="s">
        <v>3</v>
      </c>
      <c r="N246" s="19" t="s">
        <v>4</v>
      </c>
      <c r="O246" s="16" t="s">
        <v>1</v>
      </c>
      <c r="P246" s="20" t="s">
        <v>2</v>
      </c>
      <c r="Q246" s="21" t="s">
        <v>3</v>
      </c>
      <c r="R246" s="19" t="s">
        <v>4</v>
      </c>
      <c r="S246" s="16" t="s">
        <v>1</v>
      </c>
      <c r="T246" s="20" t="s">
        <v>2</v>
      </c>
      <c r="U246" s="21" t="s">
        <v>3</v>
      </c>
      <c r="V246" s="19" t="s">
        <v>4</v>
      </c>
      <c r="W246" s="16" t="s">
        <v>1</v>
      </c>
      <c r="X246" s="20" t="s">
        <v>2</v>
      </c>
      <c r="Y246" s="21" t="s">
        <v>3</v>
      </c>
      <c r="Z246" s="19" t="s">
        <v>4</v>
      </c>
      <c r="AA246" s="22" t="s">
        <v>1</v>
      </c>
      <c r="AB246" s="22" t="s">
        <v>2</v>
      </c>
      <c r="AC246" s="22" t="s">
        <v>3</v>
      </c>
      <c r="AD246" s="22" t="s">
        <v>4</v>
      </c>
    </row>
    <row r="247" spans="1:30" ht="19.5" customHeight="1" x14ac:dyDescent="0.3">
      <c r="A247" s="93"/>
      <c r="B247" s="94" t="s">
        <v>197</v>
      </c>
      <c r="C247" s="78">
        <v>0</v>
      </c>
      <c r="D247" s="102">
        <v>0</v>
      </c>
      <c r="E247" s="103">
        <v>0</v>
      </c>
      <c r="F247" s="81">
        <v>0</v>
      </c>
      <c r="G247" s="78">
        <v>0</v>
      </c>
      <c r="H247" s="79">
        <v>0</v>
      </c>
      <c r="I247" s="80">
        <v>0</v>
      </c>
      <c r="J247" s="81">
        <v>0</v>
      </c>
      <c r="K247" s="78">
        <v>0</v>
      </c>
      <c r="L247" s="79">
        <v>0</v>
      </c>
      <c r="M247" s="80">
        <v>0</v>
      </c>
      <c r="N247" s="81">
        <v>0</v>
      </c>
      <c r="O247" s="78">
        <v>0</v>
      </c>
      <c r="P247" s="79">
        <v>0</v>
      </c>
      <c r="Q247" s="80">
        <v>0</v>
      </c>
      <c r="R247" s="81">
        <v>0</v>
      </c>
      <c r="S247" s="78">
        <v>0</v>
      </c>
      <c r="T247" s="79">
        <v>18</v>
      </c>
      <c r="U247" s="80">
        <v>0</v>
      </c>
      <c r="V247" s="81">
        <v>0</v>
      </c>
      <c r="W247" s="78">
        <v>0</v>
      </c>
      <c r="X247" s="79">
        <v>56</v>
      </c>
      <c r="Y247" s="80">
        <v>0</v>
      </c>
      <c r="Z247" s="81">
        <v>0</v>
      </c>
      <c r="AA247" s="34">
        <f>IFERROR((W247-S247)/S247,0)</f>
        <v>0</v>
      </c>
      <c r="AB247" s="34">
        <f t="shared" ref="AB247:AB273" si="186">IFERROR((X247-T247)/T247,0)</f>
        <v>2.1111111111111112</v>
      </c>
      <c r="AC247" s="34">
        <f>IFERROR((Y247-U247)/U247,0)</f>
        <v>0</v>
      </c>
      <c r="AD247" s="34" t="s">
        <v>7</v>
      </c>
    </row>
    <row r="248" spans="1:30" ht="22.5" customHeight="1" x14ac:dyDescent="0.3">
      <c r="A248" s="93"/>
      <c r="B248" s="35" t="s">
        <v>143</v>
      </c>
      <c r="C248" s="95">
        <f t="shared" ref="C248:S248" si="187">SUM(C247)</f>
        <v>0</v>
      </c>
      <c r="D248" s="95">
        <f t="shared" si="187"/>
        <v>0</v>
      </c>
      <c r="E248" s="95">
        <f t="shared" si="187"/>
        <v>0</v>
      </c>
      <c r="F248" s="95">
        <f t="shared" si="187"/>
        <v>0</v>
      </c>
      <c r="G248" s="95">
        <f t="shared" si="187"/>
        <v>0</v>
      </c>
      <c r="H248" s="95">
        <f t="shared" si="187"/>
        <v>0</v>
      </c>
      <c r="I248" s="95">
        <f t="shared" si="187"/>
        <v>0</v>
      </c>
      <c r="J248" s="95">
        <f t="shared" si="187"/>
        <v>0</v>
      </c>
      <c r="K248" s="95">
        <f t="shared" si="187"/>
        <v>0</v>
      </c>
      <c r="L248" s="95">
        <f t="shared" si="187"/>
        <v>0</v>
      </c>
      <c r="M248" s="95">
        <f t="shared" si="187"/>
        <v>0</v>
      </c>
      <c r="N248" s="95">
        <f t="shared" si="187"/>
        <v>0</v>
      </c>
      <c r="O248" s="95">
        <f t="shared" si="187"/>
        <v>0</v>
      </c>
      <c r="P248" s="95">
        <f t="shared" si="187"/>
        <v>0</v>
      </c>
      <c r="Q248" s="95">
        <f t="shared" si="187"/>
        <v>0</v>
      </c>
      <c r="R248" s="95">
        <f t="shared" si="187"/>
        <v>0</v>
      </c>
      <c r="S248" s="95">
        <f t="shared" si="187"/>
        <v>0</v>
      </c>
      <c r="T248" s="95">
        <f>SUM(T247)</f>
        <v>18</v>
      </c>
      <c r="U248" s="95">
        <f t="shared" ref="U248:V248" si="188">SUM(U247)</f>
        <v>0</v>
      </c>
      <c r="V248" s="95">
        <f t="shared" si="188"/>
        <v>0</v>
      </c>
      <c r="W248" s="95">
        <f t="shared" ref="W248" si="189">SUM(W247)</f>
        <v>0</v>
      </c>
      <c r="X248" s="95">
        <f>SUM(X247)</f>
        <v>56</v>
      </c>
      <c r="Y248" s="95">
        <f t="shared" ref="Y248:Z248" si="190">SUM(Y247)</f>
        <v>0</v>
      </c>
      <c r="Z248" s="95">
        <f t="shared" si="190"/>
        <v>0</v>
      </c>
      <c r="AA248" s="34">
        <f t="shared" ref="AA248:AA270" si="191">IFERROR((W248-S248)/S248,0)</f>
        <v>0</v>
      </c>
      <c r="AB248" s="34">
        <f t="shared" si="186"/>
        <v>2.1111111111111112</v>
      </c>
      <c r="AC248" s="34">
        <f>IFERROR((Y248-U248)/U248,0)</f>
        <v>0</v>
      </c>
      <c r="AD248" s="34" t="s">
        <v>7</v>
      </c>
    </row>
    <row r="249" spans="1:30" ht="18.75" x14ac:dyDescent="0.3">
      <c r="A249" s="119" t="s">
        <v>130</v>
      </c>
      <c r="B249" s="92" t="s">
        <v>39</v>
      </c>
      <c r="C249" s="24">
        <v>0</v>
      </c>
      <c r="D249" s="25">
        <v>0</v>
      </c>
      <c r="E249" s="33">
        <v>0</v>
      </c>
      <c r="F249" s="27">
        <v>0</v>
      </c>
      <c r="G249" s="28">
        <v>0</v>
      </c>
      <c r="H249" s="29">
        <v>0</v>
      </c>
      <c r="I249" s="30">
        <v>0</v>
      </c>
      <c r="J249" s="31">
        <v>0</v>
      </c>
      <c r="K249" s="24">
        <v>0</v>
      </c>
      <c r="L249" s="32">
        <v>0</v>
      </c>
      <c r="M249" s="33">
        <v>0</v>
      </c>
      <c r="N249" s="27">
        <v>0</v>
      </c>
      <c r="O249" s="24">
        <v>0</v>
      </c>
      <c r="P249" s="32">
        <v>0</v>
      </c>
      <c r="Q249" s="33">
        <v>0</v>
      </c>
      <c r="R249" s="27">
        <v>0</v>
      </c>
      <c r="S249" s="24">
        <v>7</v>
      </c>
      <c r="T249" s="32">
        <v>0</v>
      </c>
      <c r="U249" s="33">
        <v>0</v>
      </c>
      <c r="V249" s="27">
        <v>0</v>
      </c>
      <c r="W249" s="24">
        <v>18</v>
      </c>
      <c r="X249" s="32">
        <v>0</v>
      </c>
      <c r="Y249" s="33">
        <v>0</v>
      </c>
      <c r="Z249" s="27">
        <v>0</v>
      </c>
      <c r="AA249" s="34">
        <f t="shared" si="191"/>
        <v>1.5714285714285714</v>
      </c>
      <c r="AB249" s="34">
        <f t="shared" si="186"/>
        <v>0</v>
      </c>
      <c r="AC249" s="34">
        <f t="shared" ref="AC249:AC273" si="192">IFERROR((Y249-U249)/U249,0)</f>
        <v>0</v>
      </c>
      <c r="AD249" s="34" t="s">
        <v>7</v>
      </c>
    </row>
    <row r="250" spans="1:30" ht="18.75" x14ac:dyDescent="0.3">
      <c r="A250" s="120"/>
      <c r="B250" s="92" t="s">
        <v>130</v>
      </c>
      <c r="C250" s="24">
        <v>2339</v>
      </c>
      <c r="D250" s="25">
        <v>69</v>
      </c>
      <c r="E250" s="33">
        <v>0</v>
      </c>
      <c r="F250" s="27">
        <v>0</v>
      </c>
      <c r="G250" s="28">
        <v>2453</v>
      </c>
      <c r="H250" s="29">
        <v>80</v>
      </c>
      <c r="I250" s="30">
        <v>0</v>
      </c>
      <c r="J250" s="31">
        <v>0</v>
      </c>
      <c r="K250" s="24">
        <v>2431</v>
      </c>
      <c r="L250" s="32">
        <v>58</v>
      </c>
      <c r="M250" s="33">
        <v>0</v>
      </c>
      <c r="N250" s="27">
        <v>0</v>
      </c>
      <c r="O250" s="24">
        <v>2529</v>
      </c>
      <c r="P250" s="32">
        <v>69</v>
      </c>
      <c r="Q250" s="33">
        <v>0</v>
      </c>
      <c r="R250" s="27">
        <v>0</v>
      </c>
      <c r="S250" s="24">
        <v>2471</v>
      </c>
      <c r="T250" s="32">
        <v>83</v>
      </c>
      <c r="U250" s="33">
        <v>0</v>
      </c>
      <c r="V250" s="27">
        <v>0</v>
      </c>
      <c r="W250" s="24">
        <v>2504</v>
      </c>
      <c r="X250" s="32">
        <v>91</v>
      </c>
      <c r="Y250" s="33">
        <v>0</v>
      </c>
      <c r="Z250" s="27">
        <v>0</v>
      </c>
      <c r="AA250" s="34">
        <f t="shared" si="191"/>
        <v>1.3354917037636584E-2</v>
      </c>
      <c r="AB250" s="34">
        <f t="shared" si="186"/>
        <v>9.6385542168674704E-2</v>
      </c>
      <c r="AC250" s="34">
        <f t="shared" si="192"/>
        <v>0</v>
      </c>
      <c r="AD250" s="34" t="s">
        <v>7</v>
      </c>
    </row>
    <row r="251" spans="1:30" ht="18.75" x14ac:dyDescent="0.3">
      <c r="A251" s="121"/>
      <c r="B251" s="35" t="s">
        <v>143</v>
      </c>
      <c r="C251" s="58">
        <f t="shared" ref="C251:R251" si="193">SUM(C249+C250)</f>
        <v>2339</v>
      </c>
      <c r="D251" s="58">
        <f t="shared" si="193"/>
        <v>69</v>
      </c>
      <c r="E251" s="58">
        <f t="shared" si="193"/>
        <v>0</v>
      </c>
      <c r="F251" s="58">
        <f t="shared" si="193"/>
        <v>0</v>
      </c>
      <c r="G251" s="58">
        <f t="shared" si="193"/>
        <v>2453</v>
      </c>
      <c r="H251" s="58">
        <f t="shared" si="193"/>
        <v>80</v>
      </c>
      <c r="I251" s="58">
        <f t="shared" si="193"/>
        <v>0</v>
      </c>
      <c r="J251" s="58">
        <f t="shared" si="193"/>
        <v>0</v>
      </c>
      <c r="K251" s="58">
        <f t="shared" si="193"/>
        <v>2431</v>
      </c>
      <c r="L251" s="58">
        <f t="shared" si="193"/>
        <v>58</v>
      </c>
      <c r="M251" s="58">
        <f t="shared" si="193"/>
        <v>0</v>
      </c>
      <c r="N251" s="58">
        <f t="shared" si="193"/>
        <v>0</v>
      </c>
      <c r="O251" s="58">
        <f t="shared" si="193"/>
        <v>2529</v>
      </c>
      <c r="P251" s="58">
        <f t="shared" si="193"/>
        <v>69</v>
      </c>
      <c r="Q251" s="58">
        <f t="shared" si="193"/>
        <v>0</v>
      </c>
      <c r="R251" s="58">
        <f t="shared" si="193"/>
        <v>0</v>
      </c>
      <c r="S251" s="58">
        <f>SUM(S249+S250)</f>
        <v>2478</v>
      </c>
      <c r="T251" s="58">
        <f t="shared" ref="T251:V251" si="194">SUM(T249+T250)</f>
        <v>83</v>
      </c>
      <c r="U251" s="58">
        <f t="shared" si="194"/>
        <v>0</v>
      </c>
      <c r="V251" s="58">
        <f t="shared" si="194"/>
        <v>0</v>
      </c>
      <c r="W251" s="58">
        <f>SUM(W249+W250)</f>
        <v>2522</v>
      </c>
      <c r="X251" s="58">
        <f t="shared" ref="X251:Z251" si="195">SUM(X249+X250)</f>
        <v>91</v>
      </c>
      <c r="Y251" s="58">
        <f t="shared" si="195"/>
        <v>0</v>
      </c>
      <c r="Z251" s="58">
        <f t="shared" si="195"/>
        <v>0</v>
      </c>
      <c r="AA251" s="34">
        <f t="shared" si="191"/>
        <v>1.7756255044390639E-2</v>
      </c>
      <c r="AB251" s="34">
        <f t="shared" si="186"/>
        <v>9.6385542168674704E-2</v>
      </c>
      <c r="AC251" s="34">
        <f t="shared" si="192"/>
        <v>0</v>
      </c>
      <c r="AD251" s="34" t="s">
        <v>7</v>
      </c>
    </row>
    <row r="252" spans="1:30" ht="18.75" x14ac:dyDescent="0.3">
      <c r="A252" s="127" t="s">
        <v>131</v>
      </c>
      <c r="B252" s="92" t="s">
        <v>131</v>
      </c>
      <c r="C252" s="24">
        <v>473</v>
      </c>
      <c r="D252" s="25">
        <v>20</v>
      </c>
      <c r="E252" s="33">
        <v>0</v>
      </c>
      <c r="F252" s="27">
        <v>0</v>
      </c>
      <c r="G252" s="28">
        <v>449</v>
      </c>
      <c r="H252" s="29">
        <v>17</v>
      </c>
      <c r="I252" s="30">
        <v>0</v>
      </c>
      <c r="J252" s="31">
        <v>0</v>
      </c>
      <c r="K252" s="24">
        <v>385</v>
      </c>
      <c r="L252" s="32">
        <v>28</v>
      </c>
      <c r="M252" s="33">
        <v>0</v>
      </c>
      <c r="N252" s="27">
        <v>0</v>
      </c>
      <c r="O252" s="24">
        <v>340</v>
      </c>
      <c r="P252" s="32">
        <v>32</v>
      </c>
      <c r="Q252" s="33">
        <v>0</v>
      </c>
      <c r="R252" s="27">
        <v>0</v>
      </c>
      <c r="S252" s="24">
        <v>282</v>
      </c>
      <c r="T252" s="32">
        <v>39</v>
      </c>
      <c r="U252" s="33">
        <v>0</v>
      </c>
      <c r="V252" s="27">
        <v>0</v>
      </c>
      <c r="W252" s="24">
        <v>250</v>
      </c>
      <c r="X252" s="32">
        <v>42</v>
      </c>
      <c r="Y252" s="33">
        <v>0</v>
      </c>
      <c r="Z252" s="27">
        <v>0</v>
      </c>
      <c r="AA252" s="34">
        <f t="shared" si="191"/>
        <v>-0.11347517730496454</v>
      </c>
      <c r="AB252" s="34">
        <f t="shared" si="186"/>
        <v>7.6923076923076927E-2</v>
      </c>
      <c r="AC252" s="34">
        <f t="shared" si="192"/>
        <v>0</v>
      </c>
      <c r="AD252" s="34" t="s">
        <v>7</v>
      </c>
    </row>
    <row r="253" spans="1:30" ht="18.75" x14ac:dyDescent="0.3">
      <c r="A253" s="128"/>
      <c r="B253" s="35" t="s">
        <v>143</v>
      </c>
      <c r="C253" s="58">
        <f>SUM(C252)</f>
        <v>473</v>
      </c>
      <c r="D253" s="58">
        <f t="shared" ref="D253:V253" si="196">SUM(D252)</f>
        <v>20</v>
      </c>
      <c r="E253" s="58">
        <f t="shared" si="196"/>
        <v>0</v>
      </c>
      <c r="F253" s="58">
        <f t="shared" si="196"/>
        <v>0</v>
      </c>
      <c r="G253" s="58">
        <f t="shared" si="196"/>
        <v>449</v>
      </c>
      <c r="H253" s="58">
        <f t="shared" si="196"/>
        <v>17</v>
      </c>
      <c r="I253" s="58">
        <f t="shared" si="196"/>
        <v>0</v>
      </c>
      <c r="J253" s="58">
        <f t="shared" si="196"/>
        <v>0</v>
      </c>
      <c r="K253" s="58">
        <f t="shared" si="196"/>
        <v>385</v>
      </c>
      <c r="L253" s="58">
        <f t="shared" si="196"/>
        <v>28</v>
      </c>
      <c r="M253" s="58">
        <f t="shared" si="196"/>
        <v>0</v>
      </c>
      <c r="N253" s="58">
        <f t="shared" si="196"/>
        <v>0</v>
      </c>
      <c r="O253" s="58">
        <f t="shared" si="196"/>
        <v>340</v>
      </c>
      <c r="P253" s="58">
        <f t="shared" si="196"/>
        <v>32</v>
      </c>
      <c r="Q253" s="58">
        <f t="shared" si="196"/>
        <v>0</v>
      </c>
      <c r="R253" s="58">
        <f t="shared" si="196"/>
        <v>0</v>
      </c>
      <c r="S253" s="58">
        <f t="shared" si="196"/>
        <v>282</v>
      </c>
      <c r="T253" s="58">
        <f t="shared" si="196"/>
        <v>39</v>
      </c>
      <c r="U253" s="58">
        <f t="shared" si="196"/>
        <v>0</v>
      </c>
      <c r="V253" s="58">
        <f t="shared" si="196"/>
        <v>0</v>
      </c>
      <c r="W253" s="58">
        <f t="shared" ref="W253" si="197">SUM(W252)</f>
        <v>250</v>
      </c>
      <c r="X253" s="58">
        <f t="shared" ref="X253:Z253" si="198">SUM(X252)</f>
        <v>42</v>
      </c>
      <c r="Y253" s="58">
        <f t="shared" si="198"/>
        <v>0</v>
      </c>
      <c r="Z253" s="58">
        <f t="shared" si="198"/>
        <v>0</v>
      </c>
      <c r="AA253" s="34">
        <f t="shared" si="191"/>
        <v>-0.11347517730496454</v>
      </c>
      <c r="AB253" s="34">
        <f t="shared" si="186"/>
        <v>7.6923076923076927E-2</v>
      </c>
      <c r="AC253" s="34">
        <f t="shared" si="192"/>
        <v>0</v>
      </c>
      <c r="AD253" s="34" t="s">
        <v>7</v>
      </c>
    </row>
    <row r="254" spans="1:30" ht="18.75" x14ac:dyDescent="0.3">
      <c r="A254" s="119" t="s">
        <v>132</v>
      </c>
      <c r="B254" s="92" t="s">
        <v>39</v>
      </c>
      <c r="C254" s="24">
        <v>0</v>
      </c>
      <c r="D254" s="25">
        <v>0</v>
      </c>
      <c r="E254" s="33">
        <v>0</v>
      </c>
      <c r="F254" s="27">
        <v>0</v>
      </c>
      <c r="G254" s="28">
        <v>0</v>
      </c>
      <c r="H254" s="29">
        <v>0</v>
      </c>
      <c r="I254" s="30">
        <v>0</v>
      </c>
      <c r="J254" s="31">
        <v>0</v>
      </c>
      <c r="K254" s="24">
        <v>0</v>
      </c>
      <c r="L254" s="32">
        <v>0</v>
      </c>
      <c r="M254" s="33">
        <v>0</v>
      </c>
      <c r="N254" s="27">
        <v>0</v>
      </c>
      <c r="O254" s="24">
        <v>0</v>
      </c>
      <c r="P254" s="32">
        <v>2</v>
      </c>
      <c r="Q254" s="33">
        <v>0</v>
      </c>
      <c r="R254" s="27">
        <v>0</v>
      </c>
      <c r="S254" s="24">
        <v>0</v>
      </c>
      <c r="T254" s="32">
        <v>0</v>
      </c>
      <c r="U254" s="33">
        <v>0</v>
      </c>
      <c r="V254" s="27">
        <v>0</v>
      </c>
      <c r="W254" s="24">
        <v>0</v>
      </c>
      <c r="X254" s="32">
        <v>7</v>
      </c>
      <c r="Y254" s="33">
        <v>0</v>
      </c>
      <c r="Z254" s="27">
        <v>0</v>
      </c>
      <c r="AA254" s="34">
        <f t="shared" si="191"/>
        <v>0</v>
      </c>
      <c r="AB254" s="34">
        <f t="shared" si="186"/>
        <v>0</v>
      </c>
      <c r="AC254" s="34">
        <f t="shared" si="192"/>
        <v>0</v>
      </c>
      <c r="AD254" s="34" t="s">
        <v>7</v>
      </c>
    </row>
    <row r="255" spans="1:30" ht="18.75" x14ac:dyDescent="0.3">
      <c r="A255" s="120"/>
      <c r="B255" s="92" t="s">
        <v>133</v>
      </c>
      <c r="C255" s="24">
        <v>7</v>
      </c>
      <c r="D255" s="25">
        <v>0</v>
      </c>
      <c r="E255" s="33">
        <v>0</v>
      </c>
      <c r="F255" s="27">
        <v>0</v>
      </c>
      <c r="G255" s="28">
        <v>6</v>
      </c>
      <c r="H255" s="29">
        <v>0</v>
      </c>
      <c r="I255" s="30">
        <v>0</v>
      </c>
      <c r="J255" s="31">
        <v>0</v>
      </c>
      <c r="K255" s="24">
        <v>14</v>
      </c>
      <c r="L255" s="32">
        <v>0</v>
      </c>
      <c r="M255" s="33">
        <v>0</v>
      </c>
      <c r="N255" s="27">
        <v>0</v>
      </c>
      <c r="O255" s="24">
        <v>14</v>
      </c>
      <c r="P255" s="32">
        <v>0</v>
      </c>
      <c r="Q255" s="33">
        <v>0</v>
      </c>
      <c r="R255" s="27">
        <v>0</v>
      </c>
      <c r="S255" s="24">
        <v>3</v>
      </c>
      <c r="T255" s="32">
        <v>0</v>
      </c>
      <c r="U255" s="33">
        <v>0</v>
      </c>
      <c r="V255" s="27">
        <v>0</v>
      </c>
      <c r="W255" s="24">
        <v>1</v>
      </c>
      <c r="X255" s="32">
        <v>0</v>
      </c>
      <c r="Y255" s="33">
        <v>0</v>
      </c>
      <c r="Z255" s="27">
        <v>0</v>
      </c>
      <c r="AA255" s="34">
        <f t="shared" si="191"/>
        <v>-0.66666666666666663</v>
      </c>
      <c r="AB255" s="34">
        <f t="shared" si="186"/>
        <v>0</v>
      </c>
      <c r="AC255" s="34">
        <f t="shared" si="192"/>
        <v>0</v>
      </c>
      <c r="AD255" s="34" t="s">
        <v>7</v>
      </c>
    </row>
    <row r="256" spans="1:30" ht="18.75" x14ac:dyDescent="0.3">
      <c r="A256" s="120"/>
      <c r="B256" s="92" t="s">
        <v>132</v>
      </c>
      <c r="C256" s="24">
        <v>48</v>
      </c>
      <c r="D256" s="25">
        <v>17</v>
      </c>
      <c r="E256" s="33">
        <v>0</v>
      </c>
      <c r="F256" s="27">
        <v>0</v>
      </c>
      <c r="G256" s="28">
        <v>81</v>
      </c>
      <c r="H256" s="29">
        <v>19</v>
      </c>
      <c r="I256" s="30">
        <v>0</v>
      </c>
      <c r="J256" s="31">
        <v>0</v>
      </c>
      <c r="K256" s="24">
        <v>81</v>
      </c>
      <c r="L256" s="32">
        <v>19</v>
      </c>
      <c r="M256" s="33">
        <v>0</v>
      </c>
      <c r="N256" s="27">
        <v>0</v>
      </c>
      <c r="O256" s="24">
        <v>99</v>
      </c>
      <c r="P256" s="32">
        <v>19</v>
      </c>
      <c r="Q256" s="33">
        <v>0</v>
      </c>
      <c r="R256" s="27">
        <v>0</v>
      </c>
      <c r="S256" s="24">
        <v>71</v>
      </c>
      <c r="T256" s="32">
        <v>23</v>
      </c>
      <c r="U256" s="33">
        <v>0</v>
      </c>
      <c r="V256" s="27">
        <v>0</v>
      </c>
      <c r="W256" s="24">
        <v>76</v>
      </c>
      <c r="X256" s="32">
        <v>15</v>
      </c>
      <c r="Y256" s="33">
        <v>0</v>
      </c>
      <c r="Z256" s="27">
        <v>0</v>
      </c>
      <c r="AA256" s="34">
        <f t="shared" si="191"/>
        <v>7.0422535211267609E-2</v>
      </c>
      <c r="AB256" s="34">
        <f t="shared" si="186"/>
        <v>-0.34782608695652173</v>
      </c>
      <c r="AC256" s="34">
        <f t="shared" si="192"/>
        <v>0</v>
      </c>
      <c r="AD256" s="34" t="s">
        <v>7</v>
      </c>
    </row>
    <row r="257" spans="1:30" ht="18.75" x14ac:dyDescent="0.3">
      <c r="A257" s="121"/>
      <c r="B257" s="35" t="s">
        <v>143</v>
      </c>
      <c r="C257" s="58">
        <f>SUM(C254:C256)</f>
        <v>55</v>
      </c>
      <c r="D257" s="58">
        <f t="shared" ref="D257:V257" si="199">SUM(D254:D256)</f>
        <v>17</v>
      </c>
      <c r="E257" s="58">
        <f t="shared" si="199"/>
        <v>0</v>
      </c>
      <c r="F257" s="58">
        <f t="shared" si="199"/>
        <v>0</v>
      </c>
      <c r="G257" s="58">
        <f t="shared" si="199"/>
        <v>87</v>
      </c>
      <c r="H257" s="58">
        <f t="shared" si="199"/>
        <v>19</v>
      </c>
      <c r="I257" s="58">
        <f t="shared" si="199"/>
        <v>0</v>
      </c>
      <c r="J257" s="58">
        <f t="shared" si="199"/>
        <v>0</v>
      </c>
      <c r="K257" s="58">
        <f t="shared" si="199"/>
        <v>95</v>
      </c>
      <c r="L257" s="58">
        <f t="shared" si="199"/>
        <v>19</v>
      </c>
      <c r="M257" s="58">
        <f t="shared" si="199"/>
        <v>0</v>
      </c>
      <c r="N257" s="58">
        <f t="shared" si="199"/>
        <v>0</v>
      </c>
      <c r="O257" s="58">
        <f t="shared" si="199"/>
        <v>113</v>
      </c>
      <c r="P257" s="58">
        <f t="shared" si="199"/>
        <v>21</v>
      </c>
      <c r="Q257" s="58">
        <f t="shared" si="199"/>
        <v>0</v>
      </c>
      <c r="R257" s="58">
        <f t="shared" si="199"/>
        <v>0</v>
      </c>
      <c r="S257" s="58">
        <f t="shared" si="199"/>
        <v>74</v>
      </c>
      <c r="T257" s="58">
        <f t="shared" si="199"/>
        <v>23</v>
      </c>
      <c r="U257" s="58">
        <f t="shared" si="199"/>
        <v>0</v>
      </c>
      <c r="V257" s="58">
        <f t="shared" si="199"/>
        <v>0</v>
      </c>
      <c r="W257" s="58">
        <f t="shared" ref="W257" si="200">SUM(W254:W256)</f>
        <v>77</v>
      </c>
      <c r="X257" s="58">
        <f t="shared" ref="X257:Z257" si="201">SUM(X254:X256)</f>
        <v>22</v>
      </c>
      <c r="Y257" s="58">
        <f t="shared" si="201"/>
        <v>0</v>
      </c>
      <c r="Z257" s="58">
        <f t="shared" si="201"/>
        <v>0</v>
      </c>
      <c r="AA257" s="34">
        <f t="shared" si="191"/>
        <v>4.0540540540540543E-2</v>
      </c>
      <c r="AB257" s="34">
        <f t="shared" si="186"/>
        <v>-4.3478260869565216E-2</v>
      </c>
      <c r="AC257" s="34">
        <f t="shared" si="192"/>
        <v>0</v>
      </c>
      <c r="AD257" s="34" t="s">
        <v>7</v>
      </c>
    </row>
    <row r="258" spans="1:30" ht="24" customHeight="1" x14ac:dyDescent="0.3">
      <c r="A258" s="119" t="s">
        <v>156</v>
      </c>
      <c r="B258" s="92" t="s">
        <v>158</v>
      </c>
      <c r="C258" s="78">
        <v>0</v>
      </c>
      <c r="D258" s="79">
        <v>0</v>
      </c>
      <c r="E258" s="80">
        <v>0</v>
      </c>
      <c r="F258" s="81">
        <v>0</v>
      </c>
      <c r="G258" s="28">
        <v>0</v>
      </c>
      <c r="H258" s="29">
        <v>0</v>
      </c>
      <c r="I258" s="30">
        <v>0</v>
      </c>
      <c r="J258" s="31">
        <v>0</v>
      </c>
      <c r="K258" s="24">
        <v>0</v>
      </c>
      <c r="L258" s="32">
        <v>18</v>
      </c>
      <c r="M258" s="33">
        <v>0</v>
      </c>
      <c r="N258" s="27">
        <v>0</v>
      </c>
      <c r="O258" s="24">
        <v>0</v>
      </c>
      <c r="P258" s="32">
        <v>29</v>
      </c>
      <c r="Q258" s="33">
        <v>0</v>
      </c>
      <c r="R258" s="27">
        <v>0</v>
      </c>
      <c r="S258" s="24">
        <v>0</v>
      </c>
      <c r="T258" s="32">
        <v>37</v>
      </c>
      <c r="U258" s="33">
        <v>0</v>
      </c>
      <c r="V258" s="27">
        <v>0</v>
      </c>
      <c r="W258" s="24">
        <v>0</v>
      </c>
      <c r="X258" s="32">
        <v>53</v>
      </c>
      <c r="Y258" s="33">
        <v>0</v>
      </c>
      <c r="Z258" s="27">
        <v>0</v>
      </c>
      <c r="AA258" s="34">
        <f t="shared" si="191"/>
        <v>0</v>
      </c>
      <c r="AB258" s="34">
        <f t="shared" si="186"/>
        <v>0.43243243243243246</v>
      </c>
      <c r="AC258" s="34">
        <f t="shared" si="192"/>
        <v>0</v>
      </c>
      <c r="AD258" s="34" t="s">
        <v>7</v>
      </c>
    </row>
    <row r="259" spans="1:30" ht="18.75" x14ac:dyDescent="0.3">
      <c r="A259" s="129"/>
      <c r="B259" s="92" t="s">
        <v>159</v>
      </c>
      <c r="C259" s="24">
        <v>105</v>
      </c>
      <c r="D259" s="32">
        <v>0</v>
      </c>
      <c r="E259" s="33">
        <v>0</v>
      </c>
      <c r="F259" s="27">
        <v>0</v>
      </c>
      <c r="G259" s="28">
        <v>118</v>
      </c>
      <c r="H259" s="29">
        <v>0</v>
      </c>
      <c r="I259" s="30">
        <v>0</v>
      </c>
      <c r="J259" s="31">
        <v>0</v>
      </c>
      <c r="K259" s="24">
        <v>126</v>
      </c>
      <c r="L259" s="32">
        <v>0</v>
      </c>
      <c r="M259" s="33">
        <v>0</v>
      </c>
      <c r="N259" s="27">
        <v>0</v>
      </c>
      <c r="O259" s="24">
        <v>122</v>
      </c>
      <c r="P259" s="32">
        <v>0</v>
      </c>
      <c r="Q259" s="33">
        <v>0</v>
      </c>
      <c r="R259" s="27">
        <v>0</v>
      </c>
      <c r="S259" s="24">
        <v>131</v>
      </c>
      <c r="T259" s="32">
        <v>0</v>
      </c>
      <c r="U259" s="33">
        <v>0</v>
      </c>
      <c r="V259" s="27">
        <v>0</v>
      </c>
      <c r="W259" s="24">
        <v>146</v>
      </c>
      <c r="X259" s="32">
        <v>0</v>
      </c>
      <c r="Y259" s="33">
        <v>0</v>
      </c>
      <c r="Z259" s="27">
        <v>0</v>
      </c>
      <c r="AA259" s="34">
        <f t="shared" si="191"/>
        <v>0.11450381679389313</v>
      </c>
      <c r="AB259" s="34">
        <f t="shared" si="186"/>
        <v>0</v>
      </c>
      <c r="AC259" s="34">
        <f t="shared" si="192"/>
        <v>0</v>
      </c>
      <c r="AD259" s="34" t="s">
        <v>7</v>
      </c>
    </row>
    <row r="260" spans="1:30" ht="18.75" x14ac:dyDescent="0.3">
      <c r="A260" s="129"/>
      <c r="B260" s="92" t="s">
        <v>160</v>
      </c>
      <c r="C260" s="24">
        <v>25</v>
      </c>
      <c r="D260" s="32">
        <v>0</v>
      </c>
      <c r="E260" s="33">
        <v>0</v>
      </c>
      <c r="F260" s="27">
        <v>0</v>
      </c>
      <c r="G260" s="28">
        <v>44</v>
      </c>
      <c r="H260" s="29">
        <v>0</v>
      </c>
      <c r="I260" s="30">
        <v>0</v>
      </c>
      <c r="J260" s="31">
        <v>0</v>
      </c>
      <c r="K260" s="24">
        <v>77</v>
      </c>
      <c r="L260" s="32">
        <v>0</v>
      </c>
      <c r="M260" s="33">
        <v>0</v>
      </c>
      <c r="N260" s="27">
        <v>0</v>
      </c>
      <c r="O260" s="24">
        <v>87</v>
      </c>
      <c r="P260" s="32">
        <v>0</v>
      </c>
      <c r="Q260" s="33">
        <v>0</v>
      </c>
      <c r="R260" s="27">
        <v>0</v>
      </c>
      <c r="S260" s="24">
        <v>88</v>
      </c>
      <c r="T260" s="32">
        <v>0</v>
      </c>
      <c r="U260" s="33">
        <v>0</v>
      </c>
      <c r="V260" s="27">
        <v>0</v>
      </c>
      <c r="W260" s="24">
        <v>94</v>
      </c>
      <c r="X260" s="32">
        <v>0</v>
      </c>
      <c r="Y260" s="33">
        <v>0</v>
      </c>
      <c r="Z260" s="27">
        <v>0</v>
      </c>
      <c r="AA260" s="34">
        <f t="shared" si="191"/>
        <v>6.8181818181818177E-2</v>
      </c>
      <c r="AB260" s="34">
        <f t="shared" si="186"/>
        <v>0</v>
      </c>
      <c r="AC260" s="34">
        <f t="shared" si="192"/>
        <v>0</v>
      </c>
      <c r="AD260" s="34" t="s">
        <v>7</v>
      </c>
    </row>
    <row r="261" spans="1:30" ht="18.75" x14ac:dyDescent="0.3">
      <c r="A261" s="129"/>
      <c r="B261" s="92" t="s">
        <v>157</v>
      </c>
      <c r="C261" s="78">
        <v>0</v>
      </c>
      <c r="D261" s="79">
        <v>0</v>
      </c>
      <c r="E261" s="80">
        <v>0</v>
      </c>
      <c r="F261" s="81">
        <v>0</v>
      </c>
      <c r="G261" s="28">
        <v>0</v>
      </c>
      <c r="H261" s="29">
        <v>0</v>
      </c>
      <c r="I261" s="30">
        <v>0</v>
      </c>
      <c r="J261" s="31">
        <v>0</v>
      </c>
      <c r="K261" s="24">
        <v>0</v>
      </c>
      <c r="L261" s="32">
        <v>17</v>
      </c>
      <c r="M261" s="33">
        <v>0</v>
      </c>
      <c r="N261" s="27">
        <v>0</v>
      </c>
      <c r="O261" s="24">
        <v>0</v>
      </c>
      <c r="P261" s="32">
        <v>25</v>
      </c>
      <c r="Q261" s="33">
        <v>0</v>
      </c>
      <c r="R261" s="27">
        <v>0</v>
      </c>
      <c r="S261" s="24">
        <v>0</v>
      </c>
      <c r="T261" s="32">
        <v>31</v>
      </c>
      <c r="U261" s="33">
        <v>0</v>
      </c>
      <c r="V261" s="27">
        <v>0</v>
      </c>
      <c r="W261" s="24">
        <v>0</v>
      </c>
      <c r="X261" s="32">
        <v>29</v>
      </c>
      <c r="Y261" s="33">
        <v>0</v>
      </c>
      <c r="Z261" s="27">
        <v>0</v>
      </c>
      <c r="AA261" s="34">
        <f t="shared" si="191"/>
        <v>0</v>
      </c>
      <c r="AB261" s="34">
        <f t="shared" si="186"/>
        <v>-6.4516129032258063E-2</v>
      </c>
      <c r="AC261" s="34">
        <f t="shared" si="192"/>
        <v>0</v>
      </c>
      <c r="AD261" s="34" t="s">
        <v>7</v>
      </c>
    </row>
    <row r="262" spans="1:30" ht="18.75" x14ac:dyDescent="0.3">
      <c r="A262" s="129"/>
      <c r="B262" s="92" t="s">
        <v>196</v>
      </c>
      <c r="C262" s="78">
        <v>0</v>
      </c>
      <c r="D262" s="79">
        <v>0</v>
      </c>
      <c r="E262" s="80">
        <v>0</v>
      </c>
      <c r="F262" s="81">
        <v>0</v>
      </c>
      <c r="G262" s="28">
        <v>0</v>
      </c>
      <c r="H262" s="29">
        <v>0</v>
      </c>
      <c r="I262" s="30">
        <v>0</v>
      </c>
      <c r="J262" s="31">
        <v>0</v>
      </c>
      <c r="K262" s="24">
        <v>0</v>
      </c>
      <c r="L262" s="32">
        <v>0</v>
      </c>
      <c r="M262" s="33">
        <v>0</v>
      </c>
      <c r="N262" s="27">
        <v>0</v>
      </c>
      <c r="O262" s="24">
        <v>0</v>
      </c>
      <c r="P262" s="32">
        <v>0</v>
      </c>
      <c r="Q262" s="33">
        <v>0</v>
      </c>
      <c r="R262" s="27"/>
      <c r="S262" s="24">
        <v>10</v>
      </c>
      <c r="T262" s="32">
        <v>0</v>
      </c>
      <c r="U262" s="33">
        <v>0</v>
      </c>
      <c r="V262" s="27">
        <v>0</v>
      </c>
      <c r="W262" s="24">
        <v>22</v>
      </c>
      <c r="X262" s="32">
        <v>0</v>
      </c>
      <c r="Y262" s="33">
        <v>0</v>
      </c>
      <c r="Z262" s="27">
        <v>0</v>
      </c>
      <c r="AA262" s="34">
        <f t="shared" si="191"/>
        <v>1.2</v>
      </c>
      <c r="AB262" s="34">
        <f t="shared" si="186"/>
        <v>0</v>
      </c>
      <c r="AC262" s="34">
        <f t="shared" si="192"/>
        <v>0</v>
      </c>
      <c r="AD262" s="34" t="s">
        <v>7</v>
      </c>
    </row>
    <row r="263" spans="1:30" ht="18.75" x14ac:dyDescent="0.3">
      <c r="A263" s="121"/>
      <c r="B263" s="35" t="s">
        <v>143</v>
      </c>
      <c r="C263" s="58">
        <f>SUM(C258:C261)</f>
        <v>130</v>
      </c>
      <c r="D263" s="58">
        <f t="shared" ref="D263:R263" si="202">SUM(D258:D261)</f>
        <v>0</v>
      </c>
      <c r="E263" s="58">
        <f t="shared" si="202"/>
        <v>0</v>
      </c>
      <c r="F263" s="58">
        <f t="shared" si="202"/>
        <v>0</v>
      </c>
      <c r="G263" s="58">
        <f t="shared" ref="G263:Q263" si="203">SUM(G258:G262)</f>
        <v>162</v>
      </c>
      <c r="H263" s="58">
        <f t="shared" si="203"/>
        <v>0</v>
      </c>
      <c r="I263" s="58">
        <f t="shared" si="203"/>
        <v>0</v>
      </c>
      <c r="J263" s="58">
        <f t="shared" si="203"/>
        <v>0</v>
      </c>
      <c r="K263" s="58">
        <f t="shared" si="203"/>
        <v>203</v>
      </c>
      <c r="L263" s="58">
        <f t="shared" si="203"/>
        <v>35</v>
      </c>
      <c r="M263" s="58">
        <f t="shared" si="203"/>
        <v>0</v>
      </c>
      <c r="N263" s="58">
        <f t="shared" si="203"/>
        <v>0</v>
      </c>
      <c r="O263" s="58">
        <f t="shared" si="203"/>
        <v>209</v>
      </c>
      <c r="P263" s="58">
        <f t="shared" si="203"/>
        <v>54</v>
      </c>
      <c r="Q263" s="58">
        <f t="shared" si="203"/>
        <v>0</v>
      </c>
      <c r="R263" s="58">
        <f t="shared" si="202"/>
        <v>0</v>
      </c>
      <c r="S263" s="58">
        <f t="shared" ref="S263:Z263" si="204">SUM(S258:S262)</f>
        <v>229</v>
      </c>
      <c r="T263" s="58">
        <f t="shared" si="204"/>
        <v>68</v>
      </c>
      <c r="U263" s="58">
        <f t="shared" si="204"/>
        <v>0</v>
      </c>
      <c r="V263" s="58">
        <f t="shared" si="204"/>
        <v>0</v>
      </c>
      <c r="W263" s="58">
        <f t="shared" ref="W263" si="205">SUM(W258:W262)</f>
        <v>262</v>
      </c>
      <c r="X263" s="58">
        <f t="shared" si="204"/>
        <v>82</v>
      </c>
      <c r="Y263" s="58">
        <f t="shared" si="204"/>
        <v>0</v>
      </c>
      <c r="Z263" s="58">
        <f t="shared" si="204"/>
        <v>0</v>
      </c>
      <c r="AA263" s="34">
        <f t="shared" si="191"/>
        <v>0.14410480349344978</v>
      </c>
      <c r="AB263" s="34">
        <f t="shared" si="186"/>
        <v>0.20588235294117646</v>
      </c>
      <c r="AC263" s="34">
        <f t="shared" si="192"/>
        <v>0</v>
      </c>
      <c r="AD263" s="34" t="s">
        <v>7</v>
      </c>
    </row>
    <row r="264" spans="1:30" ht="18.75" x14ac:dyDescent="0.3">
      <c r="A264" s="119" t="s">
        <v>134</v>
      </c>
      <c r="B264" s="23" t="s">
        <v>224</v>
      </c>
      <c r="C264" s="24">
        <v>0</v>
      </c>
      <c r="D264" s="25">
        <v>0</v>
      </c>
      <c r="E264" s="33">
        <v>0</v>
      </c>
      <c r="F264" s="27">
        <v>0</v>
      </c>
      <c r="G264" s="28">
        <v>0</v>
      </c>
      <c r="H264" s="29">
        <v>0</v>
      </c>
      <c r="I264" s="30">
        <v>0</v>
      </c>
      <c r="J264" s="31">
        <v>0</v>
      </c>
      <c r="K264" s="24">
        <v>0</v>
      </c>
      <c r="L264" s="32">
        <v>0</v>
      </c>
      <c r="M264" s="33">
        <v>0</v>
      </c>
      <c r="N264" s="27">
        <v>0</v>
      </c>
      <c r="O264" s="24">
        <v>0</v>
      </c>
      <c r="P264" s="32">
        <v>0</v>
      </c>
      <c r="Q264" s="33">
        <v>0</v>
      </c>
      <c r="R264" s="27">
        <v>0</v>
      </c>
      <c r="S264" s="24">
        <v>0</v>
      </c>
      <c r="T264" s="32">
        <v>0</v>
      </c>
      <c r="U264" s="33">
        <v>0</v>
      </c>
      <c r="V264" s="27">
        <v>0</v>
      </c>
      <c r="W264" s="24">
        <v>0</v>
      </c>
      <c r="X264" s="32">
        <v>19</v>
      </c>
      <c r="Y264" s="33">
        <v>0</v>
      </c>
      <c r="Z264" s="27">
        <v>0</v>
      </c>
      <c r="AA264" s="34">
        <f t="shared" si="191"/>
        <v>0</v>
      </c>
      <c r="AB264" s="34">
        <f t="shared" si="186"/>
        <v>0</v>
      </c>
      <c r="AC264" s="34">
        <f t="shared" si="192"/>
        <v>0</v>
      </c>
      <c r="AD264" s="34" t="s">
        <v>7</v>
      </c>
    </row>
    <row r="265" spans="1:30" ht="18.75" x14ac:dyDescent="0.3">
      <c r="A265" s="120"/>
      <c r="B265" s="109" t="s">
        <v>39</v>
      </c>
      <c r="C265" s="24">
        <v>59</v>
      </c>
      <c r="D265" s="25">
        <v>0</v>
      </c>
      <c r="E265" s="33">
        <v>0</v>
      </c>
      <c r="F265" s="27">
        <v>0</v>
      </c>
      <c r="G265" s="28">
        <v>59</v>
      </c>
      <c r="H265" s="29">
        <v>0</v>
      </c>
      <c r="I265" s="30">
        <v>0</v>
      </c>
      <c r="J265" s="31">
        <v>0</v>
      </c>
      <c r="K265" s="24">
        <v>8</v>
      </c>
      <c r="L265" s="32">
        <v>0</v>
      </c>
      <c r="M265" s="33">
        <v>0</v>
      </c>
      <c r="N265" s="27">
        <v>0</v>
      </c>
      <c r="O265" s="24">
        <v>4</v>
      </c>
      <c r="P265" s="32">
        <v>0</v>
      </c>
      <c r="Q265" s="33">
        <v>0</v>
      </c>
      <c r="R265" s="27">
        <v>0</v>
      </c>
      <c r="S265" s="24">
        <v>24</v>
      </c>
      <c r="T265" s="32">
        <v>0</v>
      </c>
      <c r="U265" s="33">
        <v>0</v>
      </c>
      <c r="V265" s="27">
        <v>0</v>
      </c>
      <c r="W265" s="24">
        <v>44</v>
      </c>
      <c r="X265" s="32">
        <v>0</v>
      </c>
      <c r="Y265" s="33">
        <v>0</v>
      </c>
      <c r="Z265" s="27">
        <v>0</v>
      </c>
      <c r="AA265" s="34">
        <f t="shared" si="191"/>
        <v>0.83333333333333337</v>
      </c>
      <c r="AB265" s="34">
        <f t="shared" si="186"/>
        <v>0</v>
      </c>
      <c r="AC265" s="34">
        <f t="shared" si="192"/>
        <v>0</v>
      </c>
      <c r="AD265" s="34" t="s">
        <v>7</v>
      </c>
    </row>
    <row r="266" spans="1:30" ht="18.75" x14ac:dyDescent="0.3">
      <c r="A266" s="120"/>
      <c r="B266" s="23" t="s">
        <v>135</v>
      </c>
      <c r="C266" s="24">
        <v>0</v>
      </c>
      <c r="D266" s="25">
        <v>20</v>
      </c>
      <c r="E266" s="33">
        <v>0</v>
      </c>
      <c r="F266" s="27">
        <v>0</v>
      </c>
      <c r="G266" s="28">
        <v>0</v>
      </c>
      <c r="H266" s="29">
        <v>7</v>
      </c>
      <c r="I266" s="30">
        <v>0</v>
      </c>
      <c r="J266" s="31">
        <v>0</v>
      </c>
      <c r="K266" s="24">
        <v>0</v>
      </c>
      <c r="L266" s="32">
        <v>3</v>
      </c>
      <c r="M266" s="33">
        <v>0</v>
      </c>
      <c r="N266" s="27">
        <v>0</v>
      </c>
      <c r="O266" s="24">
        <v>0</v>
      </c>
      <c r="P266" s="32">
        <v>1</v>
      </c>
      <c r="Q266" s="33">
        <v>0</v>
      </c>
      <c r="R266" s="27">
        <v>0</v>
      </c>
      <c r="S266" s="24">
        <v>0</v>
      </c>
      <c r="T266" s="32">
        <v>0</v>
      </c>
      <c r="U266" s="33">
        <v>0</v>
      </c>
      <c r="V266" s="27">
        <v>0</v>
      </c>
      <c r="W266" s="24">
        <v>0</v>
      </c>
      <c r="X266" s="32">
        <v>37</v>
      </c>
      <c r="Y266" s="33">
        <v>0</v>
      </c>
      <c r="Z266" s="27">
        <v>0</v>
      </c>
      <c r="AA266" s="34">
        <f t="shared" si="191"/>
        <v>0</v>
      </c>
      <c r="AB266" s="34">
        <f t="shared" si="186"/>
        <v>0</v>
      </c>
      <c r="AC266" s="34">
        <f t="shared" si="192"/>
        <v>0</v>
      </c>
      <c r="AD266" s="34" t="s">
        <v>7</v>
      </c>
    </row>
    <row r="267" spans="1:30" ht="18.75" x14ac:dyDescent="0.3">
      <c r="A267" s="120"/>
      <c r="B267" s="92" t="s">
        <v>136</v>
      </c>
      <c r="C267" s="24">
        <v>313</v>
      </c>
      <c r="D267" s="25">
        <v>43</v>
      </c>
      <c r="E267" s="33">
        <v>0</v>
      </c>
      <c r="F267" s="27">
        <v>0</v>
      </c>
      <c r="G267" s="28">
        <v>312</v>
      </c>
      <c r="H267" s="29">
        <v>36</v>
      </c>
      <c r="I267" s="30">
        <v>0</v>
      </c>
      <c r="J267" s="31">
        <v>0</v>
      </c>
      <c r="K267" s="24">
        <v>321</v>
      </c>
      <c r="L267" s="32">
        <v>58</v>
      </c>
      <c r="M267" s="33">
        <v>0</v>
      </c>
      <c r="N267" s="27">
        <v>0</v>
      </c>
      <c r="O267" s="24">
        <v>318</v>
      </c>
      <c r="P267" s="32">
        <v>61</v>
      </c>
      <c r="Q267" s="33">
        <v>0</v>
      </c>
      <c r="R267" s="27">
        <v>0</v>
      </c>
      <c r="S267" s="24">
        <v>306</v>
      </c>
      <c r="T267" s="32">
        <v>57</v>
      </c>
      <c r="U267" s="33">
        <v>0</v>
      </c>
      <c r="V267" s="27">
        <v>0</v>
      </c>
      <c r="W267" s="24">
        <v>335</v>
      </c>
      <c r="X267" s="32">
        <v>54</v>
      </c>
      <c r="Y267" s="33">
        <v>0</v>
      </c>
      <c r="Z267" s="27">
        <v>0</v>
      </c>
      <c r="AA267" s="34">
        <f t="shared" si="191"/>
        <v>9.4771241830065356E-2</v>
      </c>
      <c r="AB267" s="34">
        <f t="shared" si="186"/>
        <v>-5.2631578947368418E-2</v>
      </c>
      <c r="AC267" s="34">
        <f t="shared" si="192"/>
        <v>0</v>
      </c>
      <c r="AD267" s="34" t="s">
        <v>7</v>
      </c>
    </row>
    <row r="268" spans="1:30" ht="18.75" x14ac:dyDescent="0.3">
      <c r="A268" s="120"/>
      <c r="B268" s="92" t="s">
        <v>195</v>
      </c>
      <c r="C268" s="24">
        <v>0</v>
      </c>
      <c r="D268" s="25">
        <v>0</v>
      </c>
      <c r="E268" s="33">
        <v>0</v>
      </c>
      <c r="F268" s="27">
        <v>0</v>
      </c>
      <c r="G268" s="28">
        <v>0</v>
      </c>
      <c r="H268" s="29">
        <v>0</v>
      </c>
      <c r="I268" s="30">
        <v>0</v>
      </c>
      <c r="J268" s="31">
        <v>0</v>
      </c>
      <c r="K268" s="24">
        <v>0</v>
      </c>
      <c r="L268" s="32">
        <v>0</v>
      </c>
      <c r="M268" s="33">
        <v>0</v>
      </c>
      <c r="N268" s="27">
        <v>0</v>
      </c>
      <c r="O268" s="24">
        <v>0</v>
      </c>
      <c r="P268" s="32">
        <v>0</v>
      </c>
      <c r="Q268" s="33">
        <v>0</v>
      </c>
      <c r="R268" s="27">
        <v>0</v>
      </c>
      <c r="S268" s="24">
        <v>3</v>
      </c>
      <c r="T268" s="32">
        <v>0</v>
      </c>
      <c r="U268" s="33">
        <v>0</v>
      </c>
      <c r="V268" s="27">
        <v>0</v>
      </c>
      <c r="W268" s="24">
        <v>13</v>
      </c>
      <c r="X268" s="32">
        <v>0</v>
      </c>
      <c r="Y268" s="33">
        <v>0</v>
      </c>
      <c r="Z268" s="27">
        <v>0</v>
      </c>
      <c r="AA268" s="34">
        <f t="shared" si="191"/>
        <v>3.3333333333333335</v>
      </c>
      <c r="AB268" s="34">
        <f t="shared" si="186"/>
        <v>0</v>
      </c>
      <c r="AC268" s="34">
        <f t="shared" si="192"/>
        <v>0</v>
      </c>
      <c r="AD268" s="34" t="s">
        <v>7</v>
      </c>
    </row>
    <row r="269" spans="1:30" ht="18.75" x14ac:dyDescent="0.3">
      <c r="A269" s="121"/>
      <c r="B269" s="35" t="s">
        <v>143</v>
      </c>
      <c r="C269" s="58">
        <f>SUM('CNT COLL,DEPT,MAJR COMB COMPARI'!C264:C268)</f>
        <v>372</v>
      </c>
      <c r="D269" s="58">
        <f>SUM('CNT COLL,DEPT,MAJR COMB COMPARI'!D264:D268)</f>
        <v>63</v>
      </c>
      <c r="E269" s="58">
        <f>SUM('CNT COLL,DEPT,MAJR COMB COMPARI'!E264:E268)</f>
        <v>0</v>
      </c>
      <c r="F269" s="58">
        <f>SUM('CNT COLL,DEPT,MAJR COMB COMPARI'!F264:F268)</f>
        <v>0</v>
      </c>
      <c r="G269" s="58">
        <f>SUM('CNT COLL,DEPT,MAJR COMB COMPARI'!G264:G268)</f>
        <v>371</v>
      </c>
      <c r="H269" s="58">
        <f>SUM('CNT COLL,DEPT,MAJR COMB COMPARI'!H264:H268)</f>
        <v>43</v>
      </c>
      <c r="I269" s="58">
        <f>SUM('CNT COLL,DEPT,MAJR COMB COMPARI'!I264:I268)</f>
        <v>0</v>
      </c>
      <c r="J269" s="58">
        <f>SUM('CNT COLL,DEPT,MAJR COMB COMPARI'!J264:J268)</f>
        <v>0</v>
      </c>
      <c r="K269" s="58">
        <f>SUM('CNT COLL,DEPT,MAJR COMB COMPARI'!K264:K268)</f>
        <v>329</v>
      </c>
      <c r="L269" s="58">
        <f>SUM('CNT COLL,DEPT,MAJR COMB COMPARI'!L264:L268)</f>
        <v>61</v>
      </c>
      <c r="M269" s="58">
        <f>SUM('CNT COLL,DEPT,MAJR COMB COMPARI'!M264:M268)</f>
        <v>0</v>
      </c>
      <c r="N269" s="58">
        <f>SUM('CNT COLL,DEPT,MAJR COMB COMPARI'!N264:N268)</f>
        <v>0</v>
      </c>
      <c r="O269" s="58">
        <f>SUM('CNT COLL,DEPT,MAJR COMB COMPARI'!O264:O268)</f>
        <v>322</v>
      </c>
      <c r="P269" s="58">
        <f>SUM('CNT COLL,DEPT,MAJR COMB COMPARI'!P264:P268)</f>
        <v>62</v>
      </c>
      <c r="Q269" s="58">
        <f>SUM('CNT COLL,DEPT,MAJR COMB COMPARI'!Q264:Q268)</f>
        <v>0</v>
      </c>
      <c r="R269" s="58">
        <f>SUM('CNT COLL,DEPT,MAJR COMB COMPARI'!R264:R268)</f>
        <v>0</v>
      </c>
      <c r="S269" s="58">
        <f>SUM('CNT COLL,DEPT,MAJR COMB COMPARI'!S264:S268)</f>
        <v>333</v>
      </c>
      <c r="T269" s="58">
        <f>SUM('CNT COLL,DEPT,MAJR COMB COMPARI'!T264:T268)</f>
        <v>57</v>
      </c>
      <c r="U269" s="58">
        <f>SUM('CNT COLL,DEPT,MAJR COMB COMPARI'!U264:U268)</f>
        <v>0</v>
      </c>
      <c r="V269" s="58">
        <f>SUM('CNT COLL,DEPT,MAJR COMB COMPARI'!V264:V268)</f>
        <v>0</v>
      </c>
      <c r="W269" s="58">
        <f>SUM('CNT COLL,DEPT,MAJR COMB COMPARI'!W264:W268)</f>
        <v>392</v>
      </c>
      <c r="X269" s="58">
        <f>SUM('CNT COLL,DEPT,MAJR COMB COMPARI'!X264:X268)</f>
        <v>110</v>
      </c>
      <c r="Y269" s="58">
        <f>SUM('CNT COLL,DEPT,MAJR COMB COMPARI'!Y264:Y268)</f>
        <v>0</v>
      </c>
      <c r="Z269" s="58">
        <f>SUM('CNT COLL,DEPT,MAJR COMB COMPARI'!Z264:Z268)</f>
        <v>0</v>
      </c>
      <c r="AA269" s="34">
        <f t="shared" si="191"/>
        <v>0.17717717717717718</v>
      </c>
      <c r="AB269" s="34">
        <f t="shared" si="186"/>
        <v>0.92982456140350878</v>
      </c>
      <c r="AC269" s="34">
        <f t="shared" si="192"/>
        <v>0</v>
      </c>
      <c r="AD269" s="34" t="s">
        <v>7</v>
      </c>
    </row>
    <row r="270" spans="1:30" ht="18.75" x14ac:dyDescent="0.3">
      <c r="A270" s="119" t="s">
        <v>17</v>
      </c>
      <c r="B270" s="92" t="s">
        <v>18</v>
      </c>
      <c r="C270" s="24">
        <v>29</v>
      </c>
      <c r="D270" s="25">
        <v>0</v>
      </c>
      <c r="E270" s="33">
        <v>0</v>
      </c>
      <c r="F270" s="27">
        <v>0</v>
      </c>
      <c r="G270" s="28">
        <v>31</v>
      </c>
      <c r="H270" s="29">
        <v>0</v>
      </c>
      <c r="I270" s="30">
        <v>0</v>
      </c>
      <c r="J270" s="31">
        <v>0</v>
      </c>
      <c r="K270" s="24">
        <v>58</v>
      </c>
      <c r="L270" s="32">
        <v>0</v>
      </c>
      <c r="M270" s="33">
        <v>0</v>
      </c>
      <c r="N270" s="27">
        <v>0</v>
      </c>
      <c r="O270" s="24">
        <v>54</v>
      </c>
      <c r="P270" s="32">
        <v>0</v>
      </c>
      <c r="Q270" s="33">
        <v>0</v>
      </c>
      <c r="R270" s="27">
        <v>0</v>
      </c>
      <c r="S270" s="24">
        <v>59</v>
      </c>
      <c r="T270" s="32">
        <v>0</v>
      </c>
      <c r="U270" s="33">
        <v>0</v>
      </c>
      <c r="V270" s="27">
        <v>0</v>
      </c>
      <c r="W270" s="24">
        <v>63</v>
      </c>
      <c r="X270" s="32">
        <v>0</v>
      </c>
      <c r="Y270" s="33">
        <v>0</v>
      </c>
      <c r="Z270" s="27">
        <v>0</v>
      </c>
      <c r="AA270" s="34">
        <f t="shared" si="191"/>
        <v>6.7796610169491525E-2</v>
      </c>
      <c r="AB270" s="34">
        <f t="shared" si="186"/>
        <v>0</v>
      </c>
      <c r="AC270" s="34">
        <f t="shared" si="192"/>
        <v>0</v>
      </c>
      <c r="AD270" s="34" t="s">
        <v>7</v>
      </c>
    </row>
    <row r="271" spans="1:30" ht="18.75" x14ac:dyDescent="0.3">
      <c r="A271" s="120"/>
      <c r="B271" s="92" t="s">
        <v>59</v>
      </c>
      <c r="C271" s="24">
        <v>0</v>
      </c>
      <c r="D271" s="25">
        <v>0</v>
      </c>
      <c r="E271" s="33">
        <v>0</v>
      </c>
      <c r="F271" s="27">
        <v>0</v>
      </c>
      <c r="G271" s="28">
        <v>1</v>
      </c>
      <c r="H271" s="29">
        <v>0</v>
      </c>
      <c r="I271" s="30">
        <v>0</v>
      </c>
      <c r="J271" s="31">
        <v>0</v>
      </c>
      <c r="K271" s="24">
        <v>0</v>
      </c>
      <c r="L271" s="32">
        <v>0</v>
      </c>
      <c r="M271" s="33">
        <v>0</v>
      </c>
      <c r="N271" s="27">
        <v>0</v>
      </c>
      <c r="O271" s="24">
        <v>0</v>
      </c>
      <c r="P271" s="32">
        <v>0</v>
      </c>
      <c r="Q271" s="33">
        <v>0</v>
      </c>
      <c r="R271" s="27">
        <v>0</v>
      </c>
      <c r="S271" s="24">
        <v>3</v>
      </c>
      <c r="T271" s="32">
        <v>0</v>
      </c>
      <c r="U271" s="33">
        <v>0</v>
      </c>
      <c r="V271" s="27">
        <v>0</v>
      </c>
      <c r="W271" s="24">
        <v>1</v>
      </c>
      <c r="X271" s="32">
        <v>0</v>
      </c>
      <c r="Y271" s="33">
        <v>0</v>
      </c>
      <c r="Z271" s="27">
        <v>0</v>
      </c>
      <c r="AA271" s="34">
        <f t="shared" ref="AA271:AA273" si="206">IFERROR((W271-S271)/S271,0)</f>
        <v>-0.66666666666666663</v>
      </c>
      <c r="AB271" s="34">
        <f t="shared" si="186"/>
        <v>0</v>
      </c>
      <c r="AC271" s="34">
        <f t="shared" si="192"/>
        <v>0</v>
      </c>
      <c r="AD271" s="34" t="s">
        <v>7</v>
      </c>
    </row>
    <row r="272" spans="1:30" ht="18.75" x14ac:dyDescent="0.3">
      <c r="A272" s="121"/>
      <c r="B272" s="35" t="s">
        <v>143</v>
      </c>
      <c r="C272" s="58">
        <f>SUM(C270:C271)</f>
        <v>29</v>
      </c>
      <c r="D272" s="58">
        <f t="shared" ref="D272:V272" si="207">SUM(D270:D271)</f>
        <v>0</v>
      </c>
      <c r="E272" s="58">
        <f t="shared" si="207"/>
        <v>0</v>
      </c>
      <c r="F272" s="58">
        <f t="shared" si="207"/>
        <v>0</v>
      </c>
      <c r="G272" s="58">
        <f t="shared" si="207"/>
        <v>32</v>
      </c>
      <c r="H272" s="58">
        <f t="shared" si="207"/>
        <v>0</v>
      </c>
      <c r="I272" s="58">
        <f t="shared" si="207"/>
        <v>0</v>
      </c>
      <c r="J272" s="58">
        <f t="shared" si="207"/>
        <v>0</v>
      </c>
      <c r="K272" s="58">
        <f t="shared" si="207"/>
        <v>58</v>
      </c>
      <c r="L272" s="58">
        <f t="shared" si="207"/>
        <v>0</v>
      </c>
      <c r="M272" s="58">
        <f t="shared" si="207"/>
        <v>0</v>
      </c>
      <c r="N272" s="58">
        <f t="shared" si="207"/>
        <v>0</v>
      </c>
      <c r="O272" s="58">
        <f t="shared" si="207"/>
        <v>54</v>
      </c>
      <c r="P272" s="58">
        <f t="shared" si="207"/>
        <v>0</v>
      </c>
      <c r="Q272" s="58">
        <f t="shared" si="207"/>
        <v>0</v>
      </c>
      <c r="R272" s="58">
        <f t="shared" si="207"/>
        <v>0</v>
      </c>
      <c r="S272" s="58">
        <f t="shared" si="207"/>
        <v>62</v>
      </c>
      <c r="T272" s="58">
        <f t="shared" si="207"/>
        <v>0</v>
      </c>
      <c r="U272" s="58">
        <f t="shared" si="207"/>
        <v>0</v>
      </c>
      <c r="V272" s="58">
        <f t="shared" si="207"/>
        <v>0</v>
      </c>
      <c r="W272" s="58">
        <f t="shared" ref="W272" si="208">SUM(W270:W271)</f>
        <v>64</v>
      </c>
      <c r="X272" s="58">
        <f t="shared" ref="X272:Z272" si="209">SUM(X270:X271)</f>
        <v>0</v>
      </c>
      <c r="Y272" s="58">
        <f t="shared" si="209"/>
        <v>0</v>
      </c>
      <c r="Z272" s="58">
        <f t="shared" si="209"/>
        <v>0</v>
      </c>
      <c r="AA272" s="34">
        <f t="shared" si="206"/>
        <v>3.2258064516129031E-2</v>
      </c>
      <c r="AB272" s="34">
        <f t="shared" si="186"/>
        <v>0</v>
      </c>
      <c r="AC272" s="34">
        <f t="shared" si="192"/>
        <v>0</v>
      </c>
      <c r="AD272" s="34" t="s">
        <v>7</v>
      </c>
    </row>
    <row r="273" spans="1:30" ht="23.25" customHeight="1" x14ac:dyDescent="0.3">
      <c r="A273" s="12"/>
      <c r="B273" s="40" t="s">
        <v>176</v>
      </c>
      <c r="C273" s="41">
        <f t="shared" ref="C273:Z273" si="210">SUM(C251+C253+C272+C257+C269+C263+C248)</f>
        <v>3398</v>
      </c>
      <c r="D273" s="41">
        <f t="shared" si="210"/>
        <v>169</v>
      </c>
      <c r="E273" s="41">
        <f t="shared" si="210"/>
        <v>0</v>
      </c>
      <c r="F273" s="41">
        <f t="shared" si="210"/>
        <v>0</v>
      </c>
      <c r="G273" s="41">
        <f t="shared" si="210"/>
        <v>3554</v>
      </c>
      <c r="H273" s="41">
        <f t="shared" si="210"/>
        <v>159</v>
      </c>
      <c r="I273" s="41">
        <f t="shared" si="210"/>
        <v>0</v>
      </c>
      <c r="J273" s="41">
        <f t="shared" si="210"/>
        <v>0</v>
      </c>
      <c r="K273" s="41">
        <f t="shared" si="210"/>
        <v>3501</v>
      </c>
      <c r="L273" s="41">
        <f t="shared" si="210"/>
        <v>201</v>
      </c>
      <c r="M273" s="41">
        <f t="shared" si="210"/>
        <v>0</v>
      </c>
      <c r="N273" s="41">
        <f t="shared" si="210"/>
        <v>0</v>
      </c>
      <c r="O273" s="41">
        <f t="shared" si="210"/>
        <v>3567</v>
      </c>
      <c r="P273" s="41">
        <f t="shared" si="210"/>
        <v>238</v>
      </c>
      <c r="Q273" s="41">
        <f t="shared" si="210"/>
        <v>0</v>
      </c>
      <c r="R273" s="41">
        <f t="shared" si="210"/>
        <v>0</v>
      </c>
      <c r="S273" s="41">
        <f t="shared" si="210"/>
        <v>3458</v>
      </c>
      <c r="T273" s="41">
        <f t="shared" si="210"/>
        <v>288</v>
      </c>
      <c r="U273" s="41">
        <f t="shared" si="210"/>
        <v>0</v>
      </c>
      <c r="V273" s="41">
        <f t="shared" si="210"/>
        <v>0</v>
      </c>
      <c r="W273" s="41">
        <f t="shared" si="210"/>
        <v>3567</v>
      </c>
      <c r="X273" s="41">
        <f t="shared" si="210"/>
        <v>403</v>
      </c>
      <c r="Y273" s="41">
        <f t="shared" si="210"/>
        <v>0</v>
      </c>
      <c r="Z273" s="41">
        <f t="shared" si="210"/>
        <v>0</v>
      </c>
      <c r="AA273" s="34">
        <f t="shared" si="206"/>
        <v>3.1521110468478893E-2</v>
      </c>
      <c r="AB273" s="34">
        <f t="shared" si="186"/>
        <v>0.39930555555555558</v>
      </c>
      <c r="AC273" s="34">
        <f t="shared" si="192"/>
        <v>0</v>
      </c>
      <c r="AD273" s="34" t="s">
        <v>7</v>
      </c>
    </row>
    <row r="274" spans="1:30" ht="12.75" customHeight="1" x14ac:dyDescent="0.3">
      <c r="A274" s="13"/>
      <c r="B274" s="7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7"/>
      <c r="AB274" s="67"/>
      <c r="AC274" s="67"/>
      <c r="AD274" s="67"/>
    </row>
    <row r="275" spans="1:30" ht="17.25" customHeight="1" x14ac:dyDescent="0.3">
      <c r="A275" s="13"/>
      <c r="B275" s="86"/>
      <c r="C275" s="131" t="s">
        <v>162</v>
      </c>
      <c r="D275" s="132"/>
      <c r="E275" s="132"/>
      <c r="F275" s="133"/>
      <c r="G275" s="131" t="s">
        <v>151</v>
      </c>
      <c r="H275" s="132"/>
      <c r="I275" s="132"/>
      <c r="J275" s="133"/>
      <c r="K275" s="131" t="s">
        <v>155</v>
      </c>
      <c r="L275" s="132"/>
      <c r="M275" s="132"/>
      <c r="N275" s="133"/>
      <c r="O275" s="131" t="s">
        <v>164</v>
      </c>
      <c r="P275" s="132"/>
      <c r="Q275" s="132"/>
      <c r="R275" s="133"/>
      <c r="S275" s="131" t="s">
        <v>177</v>
      </c>
      <c r="T275" s="132"/>
      <c r="U275" s="132"/>
      <c r="V275" s="133"/>
      <c r="W275" s="107"/>
      <c r="X275" s="105"/>
      <c r="Y275" s="105"/>
      <c r="Z275" s="105"/>
      <c r="AA275" s="118" t="s">
        <v>213</v>
      </c>
      <c r="AB275" s="118"/>
      <c r="AC275" s="118"/>
      <c r="AD275" s="118"/>
    </row>
    <row r="276" spans="1:30" ht="30" customHeight="1" x14ac:dyDescent="0.3">
      <c r="A276" s="4" t="s">
        <v>137</v>
      </c>
      <c r="B276" s="15" t="s">
        <v>0</v>
      </c>
      <c r="C276" s="16" t="s">
        <v>1</v>
      </c>
      <c r="D276" s="17" t="s">
        <v>2</v>
      </c>
      <c r="E276" s="18" t="s">
        <v>3</v>
      </c>
      <c r="F276" s="19" t="s">
        <v>4</v>
      </c>
      <c r="G276" s="16" t="s">
        <v>1</v>
      </c>
      <c r="H276" s="20" t="s">
        <v>2</v>
      </c>
      <c r="I276" s="21" t="s">
        <v>3</v>
      </c>
      <c r="J276" s="19" t="s">
        <v>4</v>
      </c>
      <c r="K276" s="16" t="s">
        <v>1</v>
      </c>
      <c r="L276" s="20" t="s">
        <v>2</v>
      </c>
      <c r="M276" s="21" t="s">
        <v>3</v>
      </c>
      <c r="N276" s="19" t="s">
        <v>4</v>
      </c>
      <c r="O276" s="16" t="s">
        <v>1</v>
      </c>
      <c r="P276" s="20" t="s">
        <v>2</v>
      </c>
      <c r="Q276" s="21" t="s">
        <v>3</v>
      </c>
      <c r="R276" s="19" t="s">
        <v>4</v>
      </c>
      <c r="S276" s="16" t="s">
        <v>1</v>
      </c>
      <c r="T276" s="20" t="s">
        <v>2</v>
      </c>
      <c r="U276" s="21" t="s">
        <v>3</v>
      </c>
      <c r="V276" s="19" t="s">
        <v>4</v>
      </c>
      <c r="W276" s="16" t="s">
        <v>1</v>
      </c>
      <c r="X276" s="20" t="s">
        <v>2</v>
      </c>
      <c r="Y276" s="21" t="s">
        <v>3</v>
      </c>
      <c r="Z276" s="19" t="s">
        <v>4</v>
      </c>
      <c r="AA276" s="22" t="s">
        <v>1</v>
      </c>
      <c r="AB276" s="22" t="s">
        <v>2</v>
      </c>
      <c r="AC276" s="22" t="s">
        <v>3</v>
      </c>
      <c r="AD276" s="22" t="s">
        <v>4</v>
      </c>
    </row>
    <row r="277" spans="1:30" ht="18.75" x14ac:dyDescent="0.3">
      <c r="A277" s="117" t="s">
        <v>17</v>
      </c>
      <c r="B277" s="23" t="s">
        <v>138</v>
      </c>
      <c r="C277" s="24">
        <v>190</v>
      </c>
      <c r="D277" s="25">
        <v>0</v>
      </c>
      <c r="E277" s="33">
        <v>0</v>
      </c>
      <c r="F277" s="27">
        <v>0</v>
      </c>
      <c r="G277" s="28">
        <v>85</v>
      </c>
      <c r="H277" s="29">
        <v>0</v>
      </c>
      <c r="I277" s="30">
        <v>0</v>
      </c>
      <c r="J277" s="31">
        <v>0</v>
      </c>
      <c r="K277" s="24">
        <v>0</v>
      </c>
      <c r="L277" s="32">
        <v>0</v>
      </c>
      <c r="M277" s="33">
        <v>0</v>
      </c>
      <c r="N277" s="27">
        <v>0</v>
      </c>
      <c r="O277" s="24">
        <v>0</v>
      </c>
      <c r="P277" s="32">
        <v>0</v>
      </c>
      <c r="Q277" s="33">
        <v>0</v>
      </c>
      <c r="R277" s="27">
        <v>0</v>
      </c>
      <c r="S277" s="24">
        <v>0</v>
      </c>
      <c r="T277" s="32">
        <v>0</v>
      </c>
      <c r="U277" s="33">
        <v>0</v>
      </c>
      <c r="V277" s="27">
        <v>0</v>
      </c>
      <c r="W277" s="24">
        <v>0</v>
      </c>
      <c r="X277" s="32">
        <v>0</v>
      </c>
      <c r="Y277" s="33">
        <v>0</v>
      </c>
      <c r="Z277" s="27">
        <v>0</v>
      </c>
      <c r="AA277" s="34">
        <f>IFERROR((W277-S277)/S277,0)</f>
        <v>0</v>
      </c>
      <c r="AB277" s="34">
        <f t="shared" ref="AB277:AB283" si="211">IFERROR((X277-T277)/T277,0)</f>
        <v>0</v>
      </c>
      <c r="AC277" s="34">
        <f>IFERROR((Y277-U277)/U277,0)</f>
        <v>0</v>
      </c>
      <c r="AD277" s="34" t="s">
        <v>7</v>
      </c>
    </row>
    <row r="278" spans="1:30" ht="18.75" x14ac:dyDescent="0.3">
      <c r="A278" s="117"/>
      <c r="B278" s="23" t="s">
        <v>139</v>
      </c>
      <c r="C278" s="24">
        <v>83</v>
      </c>
      <c r="D278" s="25">
        <v>0</v>
      </c>
      <c r="E278" s="33">
        <v>0</v>
      </c>
      <c r="F278" s="27">
        <v>0</v>
      </c>
      <c r="G278" s="28">
        <v>2</v>
      </c>
      <c r="H278" s="29">
        <v>0</v>
      </c>
      <c r="I278" s="30">
        <v>0</v>
      </c>
      <c r="J278" s="31">
        <v>0</v>
      </c>
      <c r="K278" s="24">
        <v>1</v>
      </c>
      <c r="L278" s="32">
        <v>0</v>
      </c>
      <c r="M278" s="33">
        <v>0</v>
      </c>
      <c r="N278" s="27">
        <v>0</v>
      </c>
      <c r="O278" s="24">
        <v>1</v>
      </c>
      <c r="P278" s="32">
        <v>0</v>
      </c>
      <c r="Q278" s="33">
        <v>0</v>
      </c>
      <c r="R278" s="27">
        <v>0</v>
      </c>
      <c r="S278" s="24">
        <v>0</v>
      </c>
      <c r="T278" s="32">
        <v>0</v>
      </c>
      <c r="U278" s="33">
        <v>0</v>
      </c>
      <c r="V278" s="27">
        <v>0</v>
      </c>
      <c r="W278" s="24">
        <v>0</v>
      </c>
      <c r="X278" s="32">
        <v>0</v>
      </c>
      <c r="Y278" s="33">
        <v>0</v>
      </c>
      <c r="Z278" s="27">
        <v>0</v>
      </c>
      <c r="AA278" s="34">
        <f t="shared" ref="AA278:AA283" si="212">IFERROR((W278-S278)/S278,0)</f>
        <v>0</v>
      </c>
      <c r="AB278" s="34">
        <f t="shared" si="211"/>
        <v>0</v>
      </c>
      <c r="AC278" s="34">
        <f t="shared" ref="AC278:AC283" si="213">IFERROR((Y278-U278)/U278,0)</f>
        <v>0</v>
      </c>
      <c r="AD278" s="34" t="s">
        <v>7</v>
      </c>
    </row>
    <row r="279" spans="1:30" ht="18.75" x14ac:dyDescent="0.3">
      <c r="A279" s="117"/>
      <c r="B279" s="23" t="s">
        <v>140</v>
      </c>
      <c r="C279" s="24">
        <v>101</v>
      </c>
      <c r="D279" s="25">
        <v>0</v>
      </c>
      <c r="E279" s="33">
        <v>0</v>
      </c>
      <c r="F279" s="27">
        <v>0</v>
      </c>
      <c r="G279" s="28">
        <v>52</v>
      </c>
      <c r="H279" s="29">
        <v>0</v>
      </c>
      <c r="I279" s="30">
        <v>0</v>
      </c>
      <c r="J279" s="31">
        <v>0</v>
      </c>
      <c r="K279" s="24">
        <v>0</v>
      </c>
      <c r="L279" s="32">
        <v>0</v>
      </c>
      <c r="M279" s="33">
        <v>0</v>
      </c>
      <c r="N279" s="27">
        <v>0</v>
      </c>
      <c r="O279" s="24">
        <v>0</v>
      </c>
      <c r="P279" s="32">
        <v>0</v>
      </c>
      <c r="Q279" s="33">
        <v>0</v>
      </c>
      <c r="R279" s="27">
        <v>0</v>
      </c>
      <c r="S279" s="24">
        <v>0</v>
      </c>
      <c r="T279" s="32">
        <v>0</v>
      </c>
      <c r="U279" s="33">
        <v>0</v>
      </c>
      <c r="V279" s="27">
        <v>0</v>
      </c>
      <c r="W279" s="24">
        <v>0</v>
      </c>
      <c r="X279" s="32">
        <v>0</v>
      </c>
      <c r="Y279" s="33">
        <v>0</v>
      </c>
      <c r="Z279" s="27">
        <v>0</v>
      </c>
      <c r="AA279" s="34">
        <f t="shared" si="212"/>
        <v>0</v>
      </c>
      <c r="AB279" s="34">
        <f t="shared" si="211"/>
        <v>0</v>
      </c>
      <c r="AC279" s="34">
        <f t="shared" si="213"/>
        <v>0</v>
      </c>
      <c r="AD279" s="34" t="s">
        <v>7</v>
      </c>
    </row>
    <row r="280" spans="1:30" ht="18.75" x14ac:dyDescent="0.3">
      <c r="A280" s="117"/>
      <c r="B280" s="23" t="s">
        <v>141</v>
      </c>
      <c r="C280" s="24">
        <v>52</v>
      </c>
      <c r="D280" s="25">
        <v>0</v>
      </c>
      <c r="E280" s="33">
        <v>0</v>
      </c>
      <c r="F280" s="27">
        <v>0</v>
      </c>
      <c r="G280" s="28">
        <v>78</v>
      </c>
      <c r="H280" s="29">
        <v>0</v>
      </c>
      <c r="I280" s="30">
        <v>0</v>
      </c>
      <c r="J280" s="31">
        <v>0</v>
      </c>
      <c r="K280" s="24">
        <v>14</v>
      </c>
      <c r="L280" s="32">
        <v>0</v>
      </c>
      <c r="M280" s="33">
        <v>0</v>
      </c>
      <c r="N280" s="27">
        <v>0</v>
      </c>
      <c r="O280" s="24">
        <v>10</v>
      </c>
      <c r="P280" s="32">
        <v>0</v>
      </c>
      <c r="Q280" s="33">
        <v>0</v>
      </c>
      <c r="R280" s="27">
        <v>0</v>
      </c>
      <c r="S280" s="24">
        <v>11</v>
      </c>
      <c r="T280" s="32">
        <v>0</v>
      </c>
      <c r="U280" s="33">
        <v>0</v>
      </c>
      <c r="V280" s="27">
        <v>0</v>
      </c>
      <c r="W280" s="24">
        <v>8</v>
      </c>
      <c r="X280" s="32">
        <v>0</v>
      </c>
      <c r="Y280" s="33">
        <v>0</v>
      </c>
      <c r="Z280" s="27">
        <v>0</v>
      </c>
      <c r="AA280" s="34">
        <f t="shared" si="212"/>
        <v>-0.27272727272727271</v>
      </c>
      <c r="AB280" s="34">
        <f t="shared" si="211"/>
        <v>0</v>
      </c>
      <c r="AC280" s="34">
        <f t="shared" si="213"/>
        <v>0</v>
      </c>
      <c r="AD280" s="34" t="s">
        <v>7</v>
      </c>
    </row>
    <row r="281" spans="1:30" ht="18.75" x14ac:dyDescent="0.3">
      <c r="A281" s="117"/>
      <c r="B281" s="87" t="s">
        <v>19</v>
      </c>
      <c r="C281" s="24">
        <v>363</v>
      </c>
      <c r="D281" s="25">
        <v>0</v>
      </c>
      <c r="E281" s="33">
        <v>0</v>
      </c>
      <c r="F281" s="27">
        <v>0</v>
      </c>
      <c r="G281" s="88">
        <v>476</v>
      </c>
      <c r="H281" s="29">
        <v>0</v>
      </c>
      <c r="I281" s="30">
        <v>0</v>
      </c>
      <c r="J281" s="31">
        <v>0</v>
      </c>
      <c r="K281" s="24">
        <v>769</v>
      </c>
      <c r="L281" s="32">
        <v>0</v>
      </c>
      <c r="M281" s="33">
        <v>0</v>
      </c>
      <c r="N281" s="27">
        <v>0</v>
      </c>
      <c r="O281" s="24">
        <v>916</v>
      </c>
      <c r="P281" s="32">
        <v>0</v>
      </c>
      <c r="Q281" s="33">
        <v>0</v>
      </c>
      <c r="R281" s="27">
        <v>0</v>
      </c>
      <c r="S281" s="24">
        <v>798</v>
      </c>
      <c r="T281" s="32">
        <v>0</v>
      </c>
      <c r="U281" s="33">
        <v>0</v>
      </c>
      <c r="V281" s="27">
        <v>0</v>
      </c>
      <c r="W281" s="24">
        <v>910</v>
      </c>
      <c r="X281" s="32">
        <v>0</v>
      </c>
      <c r="Y281" s="33">
        <v>0</v>
      </c>
      <c r="Z281" s="27">
        <v>0</v>
      </c>
      <c r="AA281" s="34">
        <f t="shared" si="212"/>
        <v>0.14035087719298245</v>
      </c>
      <c r="AB281" s="34">
        <f t="shared" si="211"/>
        <v>0</v>
      </c>
      <c r="AC281" s="34">
        <f t="shared" si="213"/>
        <v>0</v>
      </c>
      <c r="AD281" s="34" t="s">
        <v>7</v>
      </c>
    </row>
    <row r="282" spans="1:30" ht="15.75" customHeight="1" x14ac:dyDescent="0.3">
      <c r="B282" s="40" t="s">
        <v>176</v>
      </c>
      <c r="C282" s="89">
        <f>SUM(C277:C281)</f>
        <v>789</v>
      </c>
      <c r="D282" s="89">
        <f t="shared" ref="D282:V282" si="214">SUM(D277:D281)</f>
        <v>0</v>
      </c>
      <c r="E282" s="89">
        <f t="shared" si="214"/>
        <v>0</v>
      </c>
      <c r="F282" s="89">
        <f t="shared" si="214"/>
        <v>0</v>
      </c>
      <c r="G282" s="89">
        <f t="shared" si="214"/>
        <v>693</v>
      </c>
      <c r="H282" s="89">
        <f t="shared" si="214"/>
        <v>0</v>
      </c>
      <c r="I282" s="89">
        <f t="shared" si="214"/>
        <v>0</v>
      </c>
      <c r="J282" s="89">
        <f t="shared" si="214"/>
        <v>0</v>
      </c>
      <c r="K282" s="89">
        <f t="shared" si="214"/>
        <v>784</v>
      </c>
      <c r="L282" s="89">
        <f t="shared" si="214"/>
        <v>0</v>
      </c>
      <c r="M282" s="89">
        <f t="shared" si="214"/>
        <v>0</v>
      </c>
      <c r="N282" s="89">
        <f t="shared" si="214"/>
        <v>0</v>
      </c>
      <c r="O282" s="89">
        <f t="shared" si="214"/>
        <v>927</v>
      </c>
      <c r="P282" s="89">
        <f t="shared" si="214"/>
        <v>0</v>
      </c>
      <c r="Q282" s="89">
        <f t="shared" si="214"/>
        <v>0</v>
      </c>
      <c r="R282" s="89">
        <f t="shared" si="214"/>
        <v>0</v>
      </c>
      <c r="S282" s="89">
        <f t="shared" si="214"/>
        <v>809</v>
      </c>
      <c r="T282" s="89">
        <f t="shared" si="214"/>
        <v>0</v>
      </c>
      <c r="U282" s="89">
        <f t="shared" si="214"/>
        <v>0</v>
      </c>
      <c r="V282" s="89">
        <f t="shared" si="214"/>
        <v>0</v>
      </c>
      <c r="W282" s="89">
        <f t="shared" ref="W282" si="215">SUM(W277:W281)</f>
        <v>918</v>
      </c>
      <c r="X282" s="89">
        <f t="shared" ref="X282:Z282" si="216">SUM(X277:X281)</f>
        <v>0</v>
      </c>
      <c r="Y282" s="89">
        <f t="shared" si="216"/>
        <v>0</v>
      </c>
      <c r="Z282" s="89">
        <f t="shared" si="216"/>
        <v>0</v>
      </c>
      <c r="AA282" s="34">
        <f t="shared" si="212"/>
        <v>0.13473423980222496</v>
      </c>
      <c r="AB282" s="34">
        <f t="shared" si="211"/>
        <v>0</v>
      </c>
      <c r="AC282" s="34">
        <f t="shared" si="213"/>
        <v>0</v>
      </c>
      <c r="AD282" s="42" t="s">
        <v>7</v>
      </c>
    </row>
    <row r="283" spans="1:30" ht="19.5" customHeight="1" x14ac:dyDescent="0.3">
      <c r="B283" s="90" t="s">
        <v>144</v>
      </c>
      <c r="C283" s="101">
        <f t="shared" ref="C283:N283" si="217">C282+C273+C243+C236+C162+C119+C100+C75+C35</f>
        <v>24937</v>
      </c>
      <c r="D283" s="101">
        <f t="shared" si="217"/>
        <v>3404</v>
      </c>
      <c r="E283" s="101">
        <f t="shared" si="217"/>
        <v>243</v>
      </c>
      <c r="F283" s="101">
        <f t="shared" si="217"/>
        <v>0</v>
      </c>
      <c r="G283" s="116">
        <f t="shared" si="217"/>
        <v>24433</v>
      </c>
      <c r="H283" s="116">
        <f t="shared" si="217"/>
        <v>2832</v>
      </c>
      <c r="I283" s="116">
        <f t="shared" si="217"/>
        <v>240</v>
      </c>
      <c r="J283" s="116">
        <f t="shared" si="217"/>
        <v>55</v>
      </c>
      <c r="K283" s="101">
        <f t="shared" si="217"/>
        <v>24634</v>
      </c>
      <c r="L283" s="101">
        <f t="shared" si="217"/>
        <v>2811</v>
      </c>
      <c r="M283" s="101">
        <f t="shared" si="217"/>
        <v>263</v>
      </c>
      <c r="N283" s="101">
        <f t="shared" si="217"/>
        <v>101</v>
      </c>
      <c r="O283" s="116">
        <f t="shared" ref="O283:Z283" si="218">O282+O273+O243+O236+O175+O172+O162+O119+O100+O75+O35</f>
        <v>25137</v>
      </c>
      <c r="P283" s="116">
        <f t="shared" si="218"/>
        <v>3068</v>
      </c>
      <c r="Q283" s="116">
        <f t="shared" si="218"/>
        <v>284</v>
      </c>
      <c r="R283" s="116">
        <f t="shared" si="218"/>
        <v>155</v>
      </c>
      <c r="S283" s="101">
        <f t="shared" si="218"/>
        <v>25320</v>
      </c>
      <c r="T283" s="101">
        <f t="shared" si="218"/>
        <v>3263</v>
      </c>
      <c r="U283" s="101">
        <f t="shared" si="218"/>
        <v>326</v>
      </c>
      <c r="V283" s="101">
        <f t="shared" si="218"/>
        <v>204</v>
      </c>
      <c r="W283" s="116">
        <f t="shared" si="218"/>
        <v>27272</v>
      </c>
      <c r="X283" s="116">
        <f t="shared" si="218"/>
        <v>4576</v>
      </c>
      <c r="Y283" s="116">
        <f t="shared" si="218"/>
        <v>372</v>
      </c>
      <c r="Z283" s="116">
        <f t="shared" si="218"/>
        <v>221</v>
      </c>
      <c r="AA283" s="34">
        <f t="shared" si="212"/>
        <v>7.7093206951026852E-2</v>
      </c>
      <c r="AB283" s="34">
        <f t="shared" si="211"/>
        <v>0.40239043824701193</v>
      </c>
      <c r="AC283" s="34">
        <f t="shared" si="213"/>
        <v>0.1411042944785276</v>
      </c>
      <c r="AD283" s="34">
        <f>IFERROR((Z283-V283)/V283,0)</f>
        <v>8.3333333333333329E-2</v>
      </c>
    </row>
    <row r="285" spans="1:30" x14ac:dyDescent="0.25">
      <c r="A285" s="5" t="s">
        <v>153</v>
      </c>
    </row>
    <row r="286" spans="1:30" x14ac:dyDescent="0.25">
      <c r="A286" s="122" t="s">
        <v>161</v>
      </c>
      <c r="B286" s="123"/>
    </row>
  </sheetData>
  <mergeCells count="122">
    <mergeCell ref="W5:Z5"/>
    <mergeCell ref="W37:Z37"/>
    <mergeCell ref="W78:Z78"/>
    <mergeCell ref="W177:Z177"/>
    <mergeCell ref="O150:Z156"/>
    <mergeCell ref="O157:Z158"/>
    <mergeCell ref="S275:V275"/>
    <mergeCell ref="S5:V5"/>
    <mergeCell ref="S37:V37"/>
    <mergeCell ref="S78:V78"/>
    <mergeCell ref="S102:V102"/>
    <mergeCell ref="S121:V121"/>
    <mergeCell ref="O102:R102"/>
    <mergeCell ref="G275:J275"/>
    <mergeCell ref="K275:N275"/>
    <mergeCell ref="O275:R275"/>
    <mergeCell ref="C165:N172"/>
    <mergeCell ref="C174:N175"/>
    <mergeCell ref="B173:AD173"/>
    <mergeCell ref="A176:AD176"/>
    <mergeCell ref="S177:V177"/>
    <mergeCell ref="S239:V239"/>
    <mergeCell ref="S245:V245"/>
    <mergeCell ref="A189:A191"/>
    <mergeCell ref="A192:A196"/>
    <mergeCell ref="G245:J245"/>
    <mergeCell ref="A150:A156"/>
    <mergeCell ref="A157:A158"/>
    <mergeCell ref="AA275:AD275"/>
    <mergeCell ref="C245:F245"/>
    <mergeCell ref="K245:N245"/>
    <mergeCell ref="O245:R245"/>
    <mergeCell ref="AA245:AD245"/>
    <mergeCell ref="K37:N37"/>
    <mergeCell ref="O37:R37"/>
    <mergeCell ref="AA37:AD37"/>
    <mergeCell ref="AA78:AD78"/>
    <mergeCell ref="C239:F239"/>
    <mergeCell ref="G239:J239"/>
    <mergeCell ref="K239:N239"/>
    <mergeCell ref="AA239:AD239"/>
    <mergeCell ref="C177:F177"/>
    <mergeCell ref="O239:R239"/>
    <mergeCell ref="G177:J177"/>
    <mergeCell ref="K177:N177"/>
    <mergeCell ref="O177:R177"/>
    <mergeCell ref="AA177:AD177"/>
    <mergeCell ref="C102:F102"/>
    <mergeCell ref="G102:J102"/>
    <mergeCell ref="K102:N102"/>
    <mergeCell ref="AA102:AD102"/>
    <mergeCell ref="C121:F121"/>
    <mergeCell ref="O121:R121"/>
    <mergeCell ref="AA121:AD121"/>
    <mergeCell ref="AA5:AD5"/>
    <mergeCell ref="A179:A184"/>
    <mergeCell ref="A185:A188"/>
    <mergeCell ref="A140:A141"/>
    <mergeCell ref="A142:A143"/>
    <mergeCell ref="A174:A175"/>
    <mergeCell ref="A124:A125"/>
    <mergeCell ref="A126:A134"/>
    <mergeCell ref="A135:A139"/>
    <mergeCell ref="O5:R5"/>
    <mergeCell ref="O78:R78"/>
    <mergeCell ref="C78:F78"/>
    <mergeCell ref="G78:J78"/>
    <mergeCell ref="K78:N78"/>
    <mergeCell ref="A80:A81"/>
    <mergeCell ref="A98:A99"/>
    <mergeCell ref="A82:A86"/>
    <mergeCell ref="A7:A9"/>
    <mergeCell ref="A18:A22"/>
    <mergeCell ref="A23:A27"/>
    <mergeCell ref="G37:J37"/>
    <mergeCell ref="A2:AD2"/>
    <mergeCell ref="A159:A161"/>
    <mergeCell ref="A165:A172"/>
    <mergeCell ref="G5:J5"/>
    <mergeCell ref="K5:N5"/>
    <mergeCell ref="A32:A34"/>
    <mergeCell ref="A30:A31"/>
    <mergeCell ref="A62:A72"/>
    <mergeCell ref="A55:A61"/>
    <mergeCell ref="A73:A74"/>
    <mergeCell ref="A47:A54"/>
    <mergeCell ref="A45:A46"/>
    <mergeCell ref="A28:A29"/>
    <mergeCell ref="A94:A97"/>
    <mergeCell ref="A90:A93"/>
    <mergeCell ref="A87:A89"/>
    <mergeCell ref="A104:A105"/>
    <mergeCell ref="A106:A107"/>
    <mergeCell ref="A108:A109"/>
    <mergeCell ref="A114:A115"/>
    <mergeCell ref="A116:A118"/>
    <mergeCell ref="A110:A113"/>
    <mergeCell ref="G121:J121"/>
    <mergeCell ref="A144:A149"/>
    <mergeCell ref="K121:N121"/>
    <mergeCell ref="A39:A44"/>
    <mergeCell ref="A286:B286"/>
    <mergeCell ref="C5:F5"/>
    <mergeCell ref="A222:A226"/>
    <mergeCell ref="A227:A232"/>
    <mergeCell ref="A197:A198"/>
    <mergeCell ref="A199:A202"/>
    <mergeCell ref="A208:A213"/>
    <mergeCell ref="A214:A221"/>
    <mergeCell ref="A277:A281"/>
    <mergeCell ref="A264:A269"/>
    <mergeCell ref="A254:A257"/>
    <mergeCell ref="A270:A272"/>
    <mergeCell ref="A252:A253"/>
    <mergeCell ref="A249:A251"/>
    <mergeCell ref="A258:A263"/>
    <mergeCell ref="A233:A235"/>
    <mergeCell ref="A12:A17"/>
    <mergeCell ref="A10:A11"/>
    <mergeCell ref="A203:A207"/>
    <mergeCell ref="C275:F275"/>
    <mergeCell ref="C37:F37"/>
  </mergeCells>
  <conditionalFormatting sqref="AA237:AC238 AA274:AC274 AC277:AC283 AA7:AC36 AA39:AC77 AA80:AC100 AB104:AC119 AA174:AC175 AA164:AC172">
    <cfRule type="cellIs" dxfId="22" priority="128" operator="lessThan">
      <formula>0</formula>
    </cfRule>
  </conditionalFormatting>
  <conditionalFormatting sqref="AB101">
    <cfRule type="cellIs" dxfId="21" priority="59" operator="lessThan">
      <formula>0</formula>
    </cfRule>
  </conditionalFormatting>
  <conditionalFormatting sqref="AC101">
    <cfRule type="cellIs" dxfId="20" priority="57" operator="lessThan">
      <formula>0</formula>
    </cfRule>
  </conditionalFormatting>
  <conditionalFormatting sqref="AA241:AA244">
    <cfRule type="cellIs" dxfId="19" priority="47" operator="lessThan">
      <formula>0</formula>
    </cfRule>
  </conditionalFormatting>
  <conditionalFormatting sqref="AB241:AB244">
    <cfRule type="cellIs" dxfId="18" priority="46" operator="lessThan">
      <formula>0</formula>
    </cfRule>
  </conditionalFormatting>
  <conditionalFormatting sqref="AC241:AC243">
    <cfRule type="cellIs" dxfId="17" priority="45" operator="lessThan">
      <formula>0</formula>
    </cfRule>
  </conditionalFormatting>
  <conditionalFormatting sqref="AC244">
    <cfRule type="cellIs" dxfId="16" priority="44" operator="lessThan">
      <formula>0</formula>
    </cfRule>
  </conditionalFormatting>
  <conditionalFormatting sqref="AD241:AD244">
    <cfRule type="cellIs" dxfId="15" priority="43" operator="lessThan">
      <formula>0</formula>
    </cfRule>
  </conditionalFormatting>
  <conditionalFormatting sqref="AA101">
    <cfRule type="cellIs" dxfId="14" priority="30" operator="lessThan">
      <formula>0</formula>
    </cfRule>
  </conditionalFormatting>
  <conditionalFormatting sqref="AA104:AA119">
    <cfRule type="cellIs" dxfId="13" priority="28" operator="lessThan">
      <formula>0</formula>
    </cfRule>
  </conditionalFormatting>
  <conditionalFormatting sqref="AD283">
    <cfRule type="cellIs" dxfId="12" priority="26" operator="lessThan">
      <formula>0</formula>
    </cfRule>
  </conditionalFormatting>
  <conditionalFormatting sqref="AA163:AC163">
    <cfRule type="cellIs" dxfId="11" priority="23" operator="lessThan">
      <formula>0</formula>
    </cfRule>
  </conditionalFormatting>
  <conditionalFormatting sqref="AC248:AC273">
    <cfRule type="cellIs" dxfId="10" priority="19" operator="lessThan">
      <formula>0</formula>
    </cfRule>
  </conditionalFormatting>
  <conditionalFormatting sqref="AC247 AA247:AA273">
    <cfRule type="cellIs" dxfId="9" priority="18" operator="lessThan">
      <formula>0</formula>
    </cfRule>
  </conditionalFormatting>
  <conditionalFormatting sqref="AC123:AC162">
    <cfRule type="cellIs" dxfId="8" priority="10" operator="lessThan">
      <formula>0</formula>
    </cfRule>
  </conditionalFormatting>
  <conditionalFormatting sqref="AB123:AB162">
    <cfRule type="cellIs" dxfId="7" priority="9" operator="lessThan">
      <formula>0</formula>
    </cfRule>
  </conditionalFormatting>
  <conditionalFormatting sqref="AA123:AA162">
    <cfRule type="cellIs" dxfId="6" priority="8" operator="lessThan">
      <formula>0</formula>
    </cfRule>
  </conditionalFormatting>
  <conditionalFormatting sqref="AA179:AA236">
    <cfRule type="cellIs" dxfId="5" priority="7" operator="lessThan">
      <formula>0</formula>
    </cfRule>
  </conditionalFormatting>
  <conditionalFormatting sqref="AB179:AB236">
    <cfRule type="cellIs" dxfId="4" priority="6" operator="lessThan">
      <formula>0</formula>
    </cfRule>
  </conditionalFormatting>
  <conditionalFormatting sqref="AC179:AC236">
    <cfRule type="cellIs" dxfId="3" priority="5" operator="lessThan">
      <formula>0</formula>
    </cfRule>
  </conditionalFormatting>
  <conditionalFormatting sqref="AB247:AB273">
    <cfRule type="cellIs" dxfId="2" priority="3" operator="lessThan">
      <formula>0</formula>
    </cfRule>
  </conditionalFormatting>
  <conditionalFormatting sqref="AA277:AA283">
    <cfRule type="cellIs" dxfId="1" priority="2" operator="lessThan">
      <formula>0</formula>
    </cfRule>
  </conditionalFormatting>
  <conditionalFormatting sqref="AB277:AB283">
    <cfRule type="cellIs" dxfId="0" priority="1" operator="lessThan">
      <formula>0</formula>
    </cfRule>
  </conditionalFormatting>
  <printOptions horizontalCentered="1"/>
  <pageMargins left="0.25" right="0.25" top="0.25" bottom="0.5" header="0.5" footer="0.3"/>
  <pageSetup paperSize="290" scale="34" fitToHeight="0" orientation="landscape" r:id="rId1"/>
  <headerFooter scaleWithDoc="0" alignWithMargins="0">
    <oddFooter>&amp;C&amp;8.Page &amp;P of &amp;N
Office of Strategic Analysis and Institutional Reporting</oddFooter>
  </headerFooter>
  <rowBreaks count="4" manualBreakCount="4">
    <brk id="77" max="21" man="1"/>
    <brk id="120" max="21" man="1"/>
    <brk id="176" max="21" man="1"/>
    <brk id="238" max="21" man="1"/>
  </rowBreaks>
  <ignoredErrors>
    <ignoredError sqref="F99 W17 W125 AD242" formula="1"/>
    <ignoredError sqref="C17:D17 E17:I17 J17:M17 R17:V17 O17:Q17 N17 X17:Z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CNT COLL,DEPT,MAJR COMB COMPARI</vt:lpstr>
      <vt:lpstr>'CNT COLL,DEPT,MAJR COMB COMPARI'!Print_Area</vt:lpstr>
    </vt:vector>
  </TitlesOfParts>
  <Company>UTRGV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Ibarra</dc:creator>
  <cp:lastModifiedBy>Lydia Flores</cp:lastModifiedBy>
  <cp:lastPrinted>2021-01-04T20:33:43Z</cp:lastPrinted>
  <dcterms:created xsi:type="dcterms:W3CDTF">2016-11-21T19:25:35Z</dcterms:created>
  <dcterms:modified xsi:type="dcterms:W3CDTF">2021-01-04T20:33:59Z</dcterms:modified>
</cp:coreProperties>
</file>