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31 Policies, Procedures, Guides, Audits\Benefits\Benefits Template for Website\"/>
    </mc:Choice>
  </mc:AlternateContent>
  <xr:revisionPtr revIDLastSave="0" documentId="13_ncr:1_{CEC7F856-090D-478C-BD79-0DA6BB5DE753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Benefits Template" sheetId="15" r:id="rId1"/>
    <sheet name="Benefits Table" sheetId="11" r:id="rId2"/>
    <sheet name="Links" sheetId="16" state="hidden" r:id="rId3"/>
  </sheets>
  <definedNames>
    <definedName name="Coverage">'Benefits Table'!$D$26:$J$26</definedName>
    <definedName name="InsPremiums">'Benefits Table'!$D$26:$J$28</definedName>
    <definedName name="_xlnm.Print_Area" localSheetId="1">'Benefits Table'!$B$1:$J$41</definedName>
    <definedName name="Status">'Benefits Table'!$D$26:$D$28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5" l="1"/>
  <c r="B25" i="15"/>
  <c r="E25" i="15"/>
  <c r="D25" i="15"/>
  <c r="C25" i="15"/>
  <c r="E24" i="15"/>
  <c r="D24" i="15"/>
  <c r="C24" i="15"/>
  <c r="B24" i="15"/>
  <c r="E11" i="15"/>
  <c r="E23" i="15" s="1"/>
  <c r="D11" i="15"/>
  <c r="D23" i="15" s="1"/>
  <c r="C11" i="15"/>
  <c r="C22" i="15" s="1"/>
  <c r="B11" i="15"/>
  <c r="B23" i="15" s="1"/>
  <c r="F27" i="11"/>
  <c r="B21" i="15" l="1"/>
  <c r="E22" i="15"/>
  <c r="B22" i="15"/>
  <c r="B20" i="15"/>
  <c r="C20" i="15"/>
  <c r="D20" i="15"/>
  <c r="D21" i="15"/>
  <c r="C23" i="15"/>
  <c r="E20" i="15"/>
  <c r="C21" i="15"/>
  <c r="E21" i="15"/>
  <c r="B26" i="15" l="1"/>
  <c r="B27" i="15" s="1"/>
  <c r="D26" i="15"/>
  <c r="D27" i="15" s="1"/>
  <c r="E26" i="15"/>
  <c r="E27" i="15" s="1"/>
  <c r="C26" i="15"/>
  <c r="C27" i="15" s="1"/>
  <c r="F28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Richard Wilson</author>
  </authors>
  <commentList>
    <comment ref="A5" authorId="0" shapeId="0" xr:uid="{3F7FFF34-174B-4B39-B7CA-2FF74FAD0DDA}">
      <text>
        <r>
          <rPr>
            <sz val="8"/>
            <color indexed="81"/>
            <rFont val="Tahoma"/>
            <family val="2"/>
          </rPr>
          <t>Fill out column based on the employee type.</t>
        </r>
      </text>
    </comment>
    <comment ref="A7" authorId="0" shapeId="0" xr:uid="{42FC16D5-3F55-4321-9DE4-1238E76F1E1F}">
      <text>
        <r>
          <rPr>
            <sz val="8"/>
            <color indexed="81"/>
            <rFont val="Tahoma"/>
            <family val="2"/>
          </rPr>
          <t xml:space="preserve">Enter the annual salary or wages anticipated to be paid for the employee's regular assignment.
</t>
        </r>
      </text>
    </comment>
    <comment ref="A8" authorId="0" shapeId="0" xr:uid="{EA8347A1-419C-434B-9A55-E6A234773205}">
      <text>
        <r>
          <rPr>
            <sz val="8"/>
            <color indexed="81"/>
            <rFont val="Tahoma"/>
            <family val="2"/>
          </rPr>
          <t>For staff, enter annual longevity pay.  Longevity is a component of salary, not benefits.</t>
        </r>
      </text>
    </comment>
    <comment ref="A9" authorId="0" shapeId="0" xr:uid="{141B8CCD-A9F1-4056-8C5C-C4DCEEB55423}">
      <text>
        <r>
          <rPr>
            <sz val="8"/>
            <color indexed="81"/>
            <rFont val="Tahoma"/>
            <family val="2"/>
          </rPr>
          <t xml:space="preserve">Enter the annual amount of any cell phone allowance.  </t>
        </r>
      </text>
    </comment>
    <comment ref="A10" authorId="0" shapeId="0" xr:uid="{DBA69BF4-EBBC-46BA-8025-A9586F976D15}">
      <text>
        <r>
          <rPr>
            <sz val="8"/>
            <color indexed="81"/>
            <rFont val="Tahoma"/>
            <family val="2"/>
          </rPr>
          <t xml:space="preserve">Enter any other payment to be made in addition to regular salary.  This includes summer assignments for 9x9 faculty.
</t>
        </r>
      </text>
    </comment>
    <comment ref="A13" authorId="0" shapeId="0" xr:uid="{43A57B34-08C0-401E-9883-82998AC5E833}">
      <text>
        <r>
          <rPr>
            <sz val="8"/>
            <color indexed="81"/>
            <rFont val="Tahoma"/>
            <family val="2"/>
          </rPr>
          <t xml:space="preserve">Employees working 19 hours or fewer per week are not benefits eligible.
</t>
        </r>
      </text>
    </comment>
    <comment ref="A14" authorId="0" shapeId="0" xr:uid="{7AD39600-95CC-4C5F-8C18-F52D59EC8AF9}">
      <text>
        <r>
          <rPr>
            <sz val="8"/>
            <color indexed="81"/>
            <rFont val="Tahoma"/>
            <family val="2"/>
          </rPr>
          <t xml:space="preserve">Any FTE less than 0.75 is considered part time.
</t>
        </r>
      </text>
    </comment>
    <comment ref="A15" authorId="0" shapeId="0" xr:uid="{AC1BAA34-0EEA-493E-9056-07C2553E0641}">
      <text>
        <r>
          <rPr>
            <sz val="8"/>
            <color indexed="81"/>
            <rFont val="Tahoma"/>
            <family val="2"/>
          </rPr>
          <t>If coverage level is unknown, select "Unspecified".</t>
        </r>
      </text>
    </comment>
    <comment ref="A16" authorId="0" shapeId="0" xr:uid="{29827CAB-8979-4610-BF63-EA4370B07133}">
      <text>
        <r>
          <rPr>
            <sz val="8"/>
            <color indexed="81"/>
            <rFont val="Tahoma"/>
            <family val="2"/>
          </rPr>
          <t xml:space="preserve">Select the number of complete months of insurance coverage for an annual period.  For most faculty members paid on a 9x9 basis, coverage is for 12 months.
</t>
        </r>
      </text>
    </comment>
    <comment ref="A17" authorId="0" shapeId="0" xr:uid="{475FDDE8-2E3F-4D6D-94EA-AB57ED7FD1E5}">
      <text>
        <r>
          <rPr>
            <sz val="8"/>
            <color indexed="81"/>
            <rFont val="Tahoma"/>
            <family val="2"/>
          </rPr>
          <t>Select "ORP", "TRS", or "None" from the drop down list.</t>
        </r>
      </text>
    </comment>
    <comment ref="A19" authorId="0" shapeId="0" xr:uid="{C09B8645-C81E-48C6-9E1B-6CF6722EBCF8}">
      <text>
        <r>
          <rPr>
            <sz val="8"/>
            <color indexed="81"/>
            <rFont val="Tahoma"/>
            <family val="2"/>
          </rPr>
          <t xml:space="preserve">In addition to workstudy students, there are a few exceptions where employees are exempt from FICA.  </t>
        </r>
        <r>
          <rPr>
            <b/>
            <sz val="8"/>
            <color indexed="81"/>
            <rFont val="Tahoma"/>
            <family val="2"/>
          </rPr>
          <t>If in doubt, select "Yes".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<sst xmlns="http://schemas.openxmlformats.org/spreadsheetml/2006/main" count="161" uniqueCount="133">
  <si>
    <t>Insurance Package</t>
  </si>
  <si>
    <t xml:space="preserve">Retirement Plan </t>
  </si>
  <si>
    <t xml:space="preserve"> Benefit Options</t>
  </si>
  <si>
    <t>None</t>
  </si>
  <si>
    <t>Estimated Benefit Payments</t>
  </si>
  <si>
    <t>Estimated Benefits Payments ($)</t>
  </si>
  <si>
    <t>Estimated Benefits Payments (% of Total Earnings)</t>
  </si>
  <si>
    <t>←</t>
  </si>
  <si>
    <t xml:space="preserve">Insurance Coverage Months </t>
  </si>
  <si>
    <t xml:space="preserve">  +  Longevity/Hazardous Duty Pay</t>
  </si>
  <si>
    <t xml:space="preserve">  +  Cell Phone Allowance</t>
  </si>
  <si>
    <t>Unspecified</t>
  </si>
  <si>
    <t>Yes</t>
  </si>
  <si>
    <t>Employee Only</t>
  </si>
  <si>
    <t> Limits</t>
  </si>
  <si>
    <t>Rate</t>
  </si>
  <si>
    <t>Benefit</t>
  </si>
  <si>
    <t>Line</t>
  </si>
  <si>
    <t>Category</t>
  </si>
  <si>
    <t>Employee &amp; Spouse</t>
  </si>
  <si>
    <t>Employee &amp; Children</t>
  </si>
  <si>
    <t>Employee &amp; Family</t>
  </si>
  <si>
    <t>(0.01)</t>
  </si>
  <si>
    <t>2   Employers Retirement Contribution</t>
  </si>
  <si>
    <t>1   FICA Match (Social Security and Medicare)</t>
  </si>
  <si>
    <t>5   Vacation and Sick Leave (VSL)</t>
  </si>
  <si>
    <t>6   Employers Insurance Contribution</t>
  </si>
  <si>
    <t>Salary or Wages - Regular Assignment</t>
  </si>
  <si>
    <t>Total Compensation</t>
  </si>
  <si>
    <t>Faculty</t>
  </si>
  <si>
    <t>Subject to FICA?</t>
  </si>
  <si>
    <t>Full Time</t>
  </si>
  <si>
    <t>Part Time</t>
  </si>
  <si>
    <t>Assignment Information</t>
  </si>
  <si>
    <t>Employee Type</t>
  </si>
  <si>
    <t xml:space="preserve">  +  Supplement / Special Assignment / Other</t>
  </si>
  <si>
    <t>Benefits Template</t>
  </si>
  <si>
    <r>
      <t xml:space="preserve">Drop down lists </t>
    </r>
    <r>
      <rPr>
        <sz val="11"/>
        <color theme="1"/>
        <rFont val="Calibri"/>
        <family val="2"/>
      </rPr>
      <t>→</t>
    </r>
  </si>
  <si>
    <r>
      <t xml:space="preserve">Compensation </t>
    </r>
    <r>
      <rPr>
        <i/>
        <sz val="10"/>
        <color rgb="FF3112E8"/>
        <rFont val="Calibri"/>
        <family val="2"/>
        <scheme val="minor"/>
      </rPr>
      <t>(enter annual amounts)</t>
    </r>
  </si>
  <si>
    <t>Full or Part Time</t>
  </si>
  <si>
    <t>(0.0765)  Total FICA</t>
  </si>
  <si>
    <t>(0.0145)  Medicare</t>
  </si>
  <si>
    <t>(0.062)    Social Security</t>
  </si>
  <si>
    <t>¹</t>
  </si>
  <si>
    <t>²</t>
  </si>
  <si>
    <t xml:space="preserve">   Wage Base    </t>
  </si>
  <si>
    <t xml:space="preserve">   No Limit</t>
  </si>
  <si>
    <t xml:space="preserve">  Workers
  Compensation Insurance</t>
  </si>
  <si>
    <t xml:space="preserve">  Vacation Sick Leave</t>
  </si>
  <si>
    <t xml:space="preserve">   No Limit for Medicare Tax</t>
  </si>
  <si>
    <t>Staff</t>
  </si>
  <si>
    <t>TRS</t>
  </si>
  <si>
    <r>
      <rPr>
        <sz val="11"/>
        <color theme="1"/>
        <rFont val="Arial"/>
        <family val="2"/>
      </rPr>
      <t xml:space="preserve">● </t>
    </r>
    <r>
      <rPr>
        <i/>
        <sz val="11"/>
        <color theme="1"/>
        <rFont val="Calibri"/>
        <family val="2"/>
        <scheme val="minor"/>
      </rPr>
      <t>For UTRGV internal use only</t>
    </r>
    <r>
      <rPr>
        <sz val="11"/>
        <color theme="1"/>
        <rFont val="Calibri"/>
        <family val="2"/>
        <scheme val="minor"/>
      </rPr>
      <t xml:space="preserve">; this tool may be used to estimate benefits cost at current rates (see accompanying "Benefits Table").  </t>
    </r>
  </si>
  <si>
    <t>Estimate of UTRGV's cost for employment benefits</t>
  </si>
  <si>
    <r>
      <t xml:space="preserve">   Wage Base</t>
    </r>
    <r>
      <rPr>
        <vertAlign val="superscript"/>
        <sz val="12"/>
        <rFont val="Verdana"/>
        <family val="2"/>
      </rPr>
      <t>1</t>
    </r>
    <r>
      <rPr>
        <sz val="11"/>
        <rFont val="Verdana"/>
        <family val="2"/>
      </rPr>
      <t xml:space="preserve"> </t>
    </r>
    <r>
      <rPr>
        <sz val="8"/>
        <rFont val="Verdana"/>
        <family val="2"/>
      </rPr>
      <t xml:space="preserve"> </t>
    </r>
  </si>
  <si>
    <r>
      <t xml:space="preserve">  Retirement</t>
    </r>
    <r>
      <rPr>
        <vertAlign val="superscript"/>
        <sz val="11"/>
        <rFont val="Verdana"/>
        <family val="2"/>
      </rPr>
      <t>2</t>
    </r>
  </si>
  <si>
    <r>
      <t xml:space="preserve">  Unemployment
  Compensation Insurance</t>
    </r>
    <r>
      <rPr>
        <vertAlign val="superscript"/>
        <sz val="11"/>
        <rFont val="Verdana"/>
        <family val="2"/>
      </rPr>
      <t>3</t>
    </r>
  </si>
  <si>
    <t xml:space="preserve">   Wage Base⁴   </t>
  </si>
  <si>
    <t>participates in TRS-Care, the current surcharge is $535 per month.  More information, including the amount of the TRS-Care surcharge is  available</t>
  </si>
  <si>
    <t>Social Security limits</t>
  </si>
  <si>
    <t>https://www.ssa.gov/oact/cola/cbb.html</t>
  </si>
  <si>
    <t>Retirement limits for Section 401(a)(17)</t>
  </si>
  <si>
    <t>https://www.standard.com/individual/products-services/workplace-benefits/irs-indexed-limits</t>
  </si>
  <si>
    <t>Helpful Links:</t>
  </si>
  <si>
    <t>For questions related to benefits, contact Omar Perez, Sr. Benefit Rep at HR.</t>
  </si>
  <si>
    <t>Otherwise, search on web for updates on rates and contribution rates.</t>
  </si>
  <si>
    <t>https://www.trs.texas.gov/Pages/re_contribution_rates.aspx</t>
  </si>
  <si>
    <t>TRS Contribution Rates</t>
  </si>
  <si>
    <t>TRS - IRS Salary Cap Provision</t>
  </si>
  <si>
    <t>https://www.trs.texas.gov/Pages/re_salary_cap_provision.aspx</t>
  </si>
  <si>
    <t>https://www.trs.texas.gov/Pages/re_chart_contribution_rate_increase_2019.aspx</t>
  </si>
  <si>
    <t xml:space="preserve">  FICA [ OASDI ]</t>
  </si>
  <si>
    <t>https://www.twc.texas.gov/businesses/unemployment-insurance-tax-rates</t>
  </si>
  <si>
    <t>UCI Wage base</t>
  </si>
  <si>
    <t>Benefits Cost Worksheet for Employees</t>
  </si>
  <si>
    <r>
      <t xml:space="preserve">at </t>
    </r>
    <r>
      <rPr>
        <i/>
        <sz val="10"/>
        <color theme="1"/>
        <rFont val="Calibri"/>
        <family val="2"/>
        <scheme val="minor"/>
      </rPr>
      <t>www.trs.texas.gov</t>
    </r>
    <r>
      <rPr>
        <sz val="10"/>
        <color theme="1"/>
        <rFont val="Calibri"/>
        <family val="2"/>
        <scheme val="minor"/>
      </rPr>
      <t xml:space="preserve"> under the "Employers" menu.</t>
    </r>
  </si>
  <si>
    <t>Rate is subject to change without notice to fund unemployment claims.</t>
  </si>
  <si>
    <t>Surcharges for Returning Retirees.</t>
  </si>
  <si>
    <t>Salaries paid to employees who retired after Sept. 1, 2005 and who work more than one-half time are subject to a pension surcharge of 16.5%.  This</t>
  </si>
  <si>
    <t>additional employer cost is a combination of the employee and state contribution rates (currently at 8.25% and 8.25%, respectively).  If the retiree</t>
  </si>
  <si>
    <t>No</t>
  </si>
  <si>
    <t xml:space="preserve">    Non-Benefit Eligible</t>
  </si>
  <si>
    <t>https://www.utsystem.edu/documents/docs/publication/2023/benefits-cost-worksheet-employees</t>
  </si>
  <si>
    <t>STU, WS, GRA, GTA</t>
  </si>
  <si>
    <t>Tax Type</t>
  </si>
  <si>
    <t>Student Type</t>
  </si>
  <si>
    <t>Workers Compensation (WCI)</t>
  </si>
  <si>
    <t>Texas Unemployment Compensation (SUI)</t>
  </si>
  <si>
    <t>GRA, GTA</t>
  </si>
  <si>
    <t xml:space="preserve">Multiply Total Compensation by each row as indicated: 
  </t>
  </si>
  <si>
    <t>Line #</t>
  </si>
  <si>
    <t>3   Unemployment Compensation (SUI)</t>
  </si>
  <si>
    <t>4   Workers Compensation (WCI)</t>
  </si>
  <si>
    <t>Student-STU/WS</t>
  </si>
  <si>
    <t>Student-GRA/GTA</t>
  </si>
  <si>
    <t>Benefits Eligible? If "Yes" complete next 4 lines.</t>
  </si>
  <si>
    <t xml:space="preserve">Any settings can be changed as needed. </t>
  </si>
  <si>
    <t>(0.0825)    TRS matching</t>
  </si>
  <si>
    <t>(0.0850)    ORP matching</t>
  </si>
  <si>
    <r>
      <rPr>
        <b/>
        <sz val="10"/>
        <color theme="1"/>
        <rFont val="Verdana"/>
        <family val="2"/>
      </rPr>
      <t xml:space="preserve">For budgeting purposes only. </t>
    </r>
    <r>
      <rPr>
        <sz val="10"/>
        <color theme="1"/>
        <rFont val="Verdana"/>
        <family val="2"/>
      </rPr>
      <t>You may estimate your department's Fringe Benefit expense by the following categories:</t>
    </r>
  </si>
  <si>
    <t>FICA/Medicare</t>
  </si>
  <si>
    <t xml:space="preserve">Total FTE is greater than 0.5 or not enrolled at least half time (unless is student’s last semester for graduation and Total FTE is 0.5 or less). </t>
  </si>
  <si>
    <t>Subject to SUI regardless of FTE or enrollment status.</t>
  </si>
  <si>
    <t>Subject to WCI regardless of FTE or enrollment status.</t>
  </si>
  <si>
    <t>When Subject to Tax:</t>
  </si>
  <si>
    <t>Calculation</t>
  </si>
  <si>
    <t xml:space="preserve">    Employee Type</t>
  </si>
  <si>
    <r>
      <t xml:space="preserve">   </t>
    </r>
    <r>
      <rPr>
        <b/>
        <sz val="10"/>
        <color theme="1"/>
        <rFont val="Verdana"/>
        <family val="2"/>
      </rPr>
      <t xml:space="preserve"> Benefit Eligible</t>
    </r>
    <r>
      <rPr>
        <sz val="10"/>
        <color theme="1"/>
        <rFont val="Verdana"/>
        <family val="2"/>
      </rPr>
      <t xml:space="preserve">  </t>
    </r>
  </si>
  <si>
    <r>
      <t xml:space="preserve"> </t>
    </r>
    <r>
      <rPr>
        <b/>
        <sz val="10"/>
        <color theme="1"/>
        <rFont val="Verdana"/>
        <family val="2"/>
      </rPr>
      <t xml:space="preserve">   Student  </t>
    </r>
    <r>
      <rPr>
        <sz val="10"/>
        <color theme="1"/>
        <rFont val="Verdana"/>
        <family val="2"/>
      </rPr>
      <t xml:space="preserve">                             </t>
    </r>
  </si>
  <si>
    <t>Notes:</t>
  </si>
  <si>
    <t>10/05/23 - Benefits rate for overtime: Per Frances, OT get charged like additional pay.  Only OASI and Retirement.</t>
  </si>
  <si>
    <t>● For estimates for a future year, it is important to allow for increases, especially for salaries and insurance premiums.</t>
  </si>
  <si>
    <t>● For summer faculty assignments, special assignments, or additional pay, Group Health Insurance is not charged.</t>
  </si>
  <si>
    <t>https://fmx.cpa.texas.gov/fmx/legis/salinc/changes/f021_001.php#:~:text=Optional%20Retirement%20Program%20(ORP)%20Rates,fiscal%202024%20and%20fiscal%202025.</t>
  </si>
  <si>
    <t>ORP Contribution Rates</t>
  </si>
  <si>
    <t>chrome-extension://efaidnbmnnnibpcajpcglclefindmkaj/https://reportcenter.highered.texas.gov/agency-publication/miscellaneous/current-orp-contribution-rates/#:~:text=ORP%20Contribution%20Rates%20FY24%20FY25,a)(5)(A).</t>
  </si>
  <si>
    <t>https://offices.austincc.edu/human-resources/optional-retirement-program-orp/#:~:text=Employees%20participating%20in%20ORP%20contribute,one%20year%20and%20one%20day.</t>
  </si>
  <si>
    <t>Last update: 12-12-2024</t>
  </si>
  <si>
    <t>(0.00135)</t>
  </si>
  <si>
    <t>(0.00483)</t>
  </si>
  <si>
    <t xml:space="preserve">  UTRGV Employer Paid Fringe Benefits [ Effective 1-1-2026 ] </t>
  </si>
  <si>
    <t>Social Security wage base increased from $176,100 to $184,500 effective 01-01-2026.</t>
  </si>
  <si>
    <t>TRS and ORP wage base increased from $350,000 to $360,000 effective 01-01-2026.</t>
  </si>
  <si>
    <t>[Last Update: 01-14-2026]</t>
  </si>
  <si>
    <t>Multiply Total Compensation by rates on Lines 1, 3, and 4, taking into consideration the limits and add on</t>
  </si>
  <si>
    <t xml:space="preserve">the Group Health Insurance Premium for total benefit cost.   </t>
  </si>
  <si>
    <t>Multiply Total Compensation by rates on Lines 1, 2, 3, 4, and 5, taking in to consideration limits and then</t>
  </si>
  <si>
    <t xml:space="preserve">add on the Group Health Insurance premium multiplied by the number of months of employment for the fiscal </t>
  </si>
  <si>
    <t>year for total benefit cost .</t>
  </si>
  <si>
    <t xml:space="preserve">  Group Health Insurance
</t>
  </si>
  <si>
    <t xml:space="preserve">  Premium Sharing Rates</t>
  </si>
  <si>
    <t>user</t>
  </si>
  <si>
    <t xml:space="preserve"> 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</si>
</sst>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  <numFmt numFmtId="167" formatCode="&quot;$&quot;#,##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1"/>
      <color rgb="FF000000"/>
      <name val="Verdana"/>
      <family val="2"/>
    </font>
    <font>
      <sz val="12"/>
      <name val="Calibri"/>
      <family val="2"/>
      <scheme val="minor"/>
    </font>
    <font>
      <b/>
      <sz val="11"/>
      <color rgb="FF3112E8"/>
      <name val="Calibri"/>
      <family val="2"/>
      <scheme val="minor"/>
    </font>
    <font>
      <b/>
      <sz val="11"/>
      <color rgb="FF3112E8"/>
      <name val="Calibri"/>
      <family val="2"/>
    </font>
    <font>
      <sz val="11"/>
      <color theme="1"/>
      <name val="Calibri"/>
      <family val="2"/>
    </font>
    <font>
      <i/>
      <sz val="10"/>
      <color rgb="FF3112E8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Verdana"/>
      <family val="2"/>
    </font>
    <font>
      <sz val="9"/>
      <color theme="0"/>
      <name val="Verdana"/>
      <family val="2"/>
    </font>
    <font>
      <sz val="8"/>
      <name val="Verdana"/>
      <family val="2"/>
    </font>
    <font>
      <sz val="18"/>
      <color theme="0"/>
      <name val="Calibri"/>
      <family val="2"/>
      <scheme val="minor"/>
    </font>
    <font>
      <sz val="11"/>
      <color rgb="FFFFFFFF"/>
      <name val="Verdana"/>
      <family val="2"/>
    </font>
    <font>
      <vertAlign val="superscript"/>
      <sz val="12"/>
      <name val="Verdana"/>
      <family val="2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vertAlign val="superscript"/>
      <sz val="11"/>
      <name val="Verdana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sz val="10"/>
      <color rgb="FFFFFFFF"/>
      <name val="Verdana"/>
      <family val="2"/>
    </font>
    <font>
      <b/>
      <i/>
      <sz val="9"/>
      <color rgb="FF3112E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  <xf numFmtId="0" fontId="32" fillId="0" borderId="0" applyNumberFormat="0" applyFill="0" applyBorder="0" applyAlignment="0" applyProtection="0"/>
  </cellStyleXfs>
  <cellXfs count="191">
    <xf numFmtId="0" fontId="0" fillId="0" borderId="0" xfId="0"/>
    <xf numFmtId="0" fontId="0" fillId="5" borderId="0" xfId="0" applyFill="1"/>
    <xf numFmtId="8" fontId="10" fillId="5" borderId="9" xfId="0" applyNumberFormat="1" applyFont="1" applyFill="1" applyBorder="1" applyAlignment="1">
      <alignment horizontal="center" vertical="center" wrapText="1"/>
    </xf>
    <xf numFmtId="44" fontId="10" fillId="5" borderId="9" xfId="3" applyFont="1" applyFill="1" applyBorder="1" applyAlignment="1">
      <alignment horizontal="center" vertical="center" wrapText="1"/>
    </xf>
    <xf numFmtId="0" fontId="3" fillId="3" borderId="3" xfId="0" applyFont="1" applyFill="1" applyBorder="1"/>
    <xf numFmtId="0" fontId="3" fillId="3" borderId="5" xfId="0" applyFont="1" applyFill="1" applyBorder="1"/>
    <xf numFmtId="43" fontId="0" fillId="0" borderId="0" xfId="0" applyNumberFormat="1"/>
    <xf numFmtId="0" fontId="2" fillId="4" borderId="3" xfId="0" applyFont="1" applyFill="1" applyBorder="1"/>
    <xf numFmtId="44" fontId="2" fillId="4" borderId="4" xfId="3" applyFont="1" applyFill="1" applyBorder="1" applyAlignment="1" applyProtection="1">
      <alignment horizontal="right"/>
    </xf>
    <xf numFmtId="43" fontId="0" fillId="0" borderId="0" xfId="2" applyFont="1" applyProtection="1"/>
    <xf numFmtId="0" fontId="2" fillId="4" borderId="5" xfId="0" applyFont="1" applyFill="1" applyBorder="1"/>
    <xf numFmtId="10" fontId="7" fillId="4" borderId="6" xfId="1" applyNumberFormat="1" applyFont="1" applyFill="1" applyBorder="1" applyProtection="1"/>
    <xf numFmtId="44" fontId="0" fillId="0" borderId="0" xfId="3" applyFont="1" applyProtection="1"/>
    <xf numFmtId="0" fontId="4" fillId="2" borderId="4" xfId="0" applyFont="1" applyFill="1" applyBorder="1" applyAlignment="1">
      <alignment horizontal="center"/>
    </xf>
    <xf numFmtId="0" fontId="8" fillId="2" borderId="7" xfId="0" applyFont="1" applyFill="1" applyBorder="1"/>
    <xf numFmtId="0" fontId="3" fillId="8" borderId="3" xfId="0" applyFont="1" applyFill="1" applyBorder="1"/>
    <xf numFmtId="44" fontId="3" fillId="8" borderId="4" xfId="3" applyFont="1" applyFill="1" applyBorder="1" applyAlignment="1" applyProtection="1">
      <alignment horizontal="right"/>
      <protection locked="0"/>
    </xf>
    <xf numFmtId="44" fontId="3" fillId="8" borderId="4" xfId="2" applyNumberFormat="1" applyFont="1" applyFill="1" applyBorder="1" applyAlignment="1" applyProtection="1">
      <alignment horizontal="right"/>
      <protection locked="0"/>
    </xf>
    <xf numFmtId="0" fontId="3" fillId="8" borderId="5" xfId="0" applyFont="1" applyFill="1" applyBorder="1"/>
    <xf numFmtId="44" fontId="3" fillId="8" borderId="6" xfId="2" applyNumberFormat="1" applyFont="1" applyFill="1" applyBorder="1" applyAlignment="1" applyProtection="1">
      <alignment horizontal="right"/>
      <protection locked="0"/>
    </xf>
    <xf numFmtId="0" fontId="0" fillId="5" borderId="3" xfId="0" applyFill="1" applyBorder="1"/>
    <xf numFmtId="44" fontId="0" fillId="5" borderId="4" xfId="2" applyNumberFormat="1" applyFont="1" applyFill="1" applyBorder="1" applyAlignment="1" applyProtection="1">
      <alignment horizontal="right"/>
    </xf>
    <xf numFmtId="0" fontId="0" fillId="5" borderId="5" xfId="0" applyFill="1" applyBorder="1"/>
    <xf numFmtId="44" fontId="0" fillId="5" borderId="6" xfId="3" quotePrefix="1" applyFont="1" applyFill="1" applyBorder="1" applyAlignment="1" applyProtection="1">
      <alignment horizontal="right"/>
    </xf>
    <xf numFmtId="0" fontId="13" fillId="5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0" fillId="5" borderId="4" xfId="0" applyFill="1" applyBorder="1"/>
    <xf numFmtId="43" fontId="0" fillId="5" borderId="4" xfId="0" applyNumberFormat="1" applyFill="1" applyBorder="1"/>
    <xf numFmtId="0" fontId="5" fillId="5" borderId="4" xfId="0" applyFont="1" applyFill="1" applyBorder="1"/>
    <xf numFmtId="165" fontId="11" fillId="7" borderId="31" xfId="3" applyNumberFormat="1" applyFont="1" applyFill="1" applyBorder="1" applyAlignment="1" applyProtection="1">
      <alignment horizontal="center"/>
      <protection locked="0"/>
    </xf>
    <xf numFmtId="164" fontId="3" fillId="7" borderId="31" xfId="2" applyNumberFormat="1" applyFont="1" applyFill="1" applyBorder="1" applyAlignment="1" applyProtection="1">
      <alignment horizontal="right"/>
      <protection locked="0"/>
    </xf>
    <xf numFmtId="43" fontId="3" fillId="7" borderId="31" xfId="2" applyFont="1" applyFill="1" applyBorder="1" applyAlignment="1" applyProtection="1">
      <alignment horizontal="right"/>
      <protection locked="0"/>
    </xf>
    <xf numFmtId="0" fontId="0" fillId="7" borderId="31" xfId="0" applyFill="1" applyBorder="1"/>
    <xf numFmtId="0" fontId="6" fillId="5" borderId="8" xfId="0" applyFont="1" applyFill="1" applyBorder="1"/>
    <xf numFmtId="44" fontId="6" fillId="5" borderId="2" xfId="3" applyFont="1" applyFill="1" applyBorder="1" applyAlignment="1" applyProtection="1">
      <alignment horizontal="right"/>
    </xf>
    <xf numFmtId="44" fontId="6" fillId="5" borderId="7" xfId="3" applyFont="1" applyFill="1" applyBorder="1" applyAlignment="1" applyProtection="1">
      <alignment horizontal="right"/>
    </xf>
    <xf numFmtId="44" fontId="0" fillId="5" borderId="0" xfId="3" applyFont="1" applyFill="1" applyBorder="1" applyAlignment="1" applyProtection="1">
      <alignment horizontal="right"/>
    </xf>
    <xf numFmtId="0" fontId="0" fillId="5" borderId="0" xfId="0" applyFill="1" applyAlignment="1">
      <alignment vertical="top" wrapText="1"/>
    </xf>
    <xf numFmtId="0" fontId="0" fillId="5" borderId="4" xfId="0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5" borderId="3" xfId="0" applyFill="1" applyBorder="1" applyAlignment="1">
      <alignment vertical="top"/>
    </xf>
    <xf numFmtId="44" fontId="0" fillId="0" borderId="0" xfId="3" applyFont="1" applyBorder="1" applyProtection="1"/>
    <xf numFmtId="0" fontId="2" fillId="5" borderId="3" xfId="0" applyFont="1" applyFill="1" applyBorder="1"/>
    <xf numFmtId="10" fontId="7" fillId="5" borderId="0" xfId="1" applyNumberFormat="1" applyFont="1" applyFill="1" applyBorder="1" applyProtection="1"/>
    <xf numFmtId="0" fontId="0" fillId="5" borderId="0" xfId="0" applyFill="1" applyAlignment="1">
      <alignment horizontal="left" vertical="center" wrapText="1"/>
    </xf>
    <xf numFmtId="0" fontId="0" fillId="5" borderId="6" xfId="0" applyFill="1" applyBorder="1" applyAlignment="1">
      <alignment horizontal="right"/>
    </xf>
    <xf numFmtId="10" fontId="22" fillId="5" borderId="21" xfId="0" applyNumberFormat="1" applyFont="1" applyFill="1" applyBorder="1" applyAlignment="1">
      <alignment horizontal="center" vertical="center" wrapText="1"/>
    </xf>
    <xf numFmtId="10" fontId="22" fillId="5" borderId="0" xfId="0" applyNumberFormat="1" applyFont="1" applyFill="1" applyAlignment="1">
      <alignment horizontal="center" vertical="center" wrapText="1"/>
    </xf>
    <xf numFmtId="0" fontId="2" fillId="5" borderId="0" xfId="0" applyFont="1" applyFill="1"/>
    <xf numFmtId="0" fontId="10" fillId="5" borderId="9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right"/>
    </xf>
    <xf numFmtId="0" fontId="23" fillId="6" borderId="12" xfId="0" applyFont="1" applyFill="1" applyBorder="1" applyAlignment="1">
      <alignment horizontal="center" vertical="center" wrapText="1"/>
    </xf>
    <xf numFmtId="10" fontId="22" fillId="5" borderId="19" xfId="0" applyNumberFormat="1" applyFont="1" applyFill="1" applyBorder="1" applyAlignment="1">
      <alignment horizontal="center" vertical="center" wrapText="1"/>
    </xf>
    <xf numFmtId="10" fontId="22" fillId="5" borderId="22" xfId="0" applyNumberFormat="1" applyFont="1" applyFill="1" applyBorder="1" applyAlignment="1">
      <alignment horizontal="center" vertical="center" wrapText="1"/>
    </xf>
    <xf numFmtId="5" fontId="22" fillId="5" borderId="18" xfId="0" applyNumberFormat="1" applyFont="1" applyFill="1" applyBorder="1" applyAlignment="1">
      <alignment horizontal="left" vertical="center" wrapText="1"/>
    </xf>
    <xf numFmtId="10" fontId="22" fillId="5" borderId="24" xfId="0" applyNumberFormat="1" applyFont="1" applyFill="1" applyBorder="1" applyAlignment="1">
      <alignment horizontal="center" vertical="center" wrapText="1"/>
    </xf>
    <xf numFmtId="10" fontId="22" fillId="5" borderId="25" xfId="0" applyNumberFormat="1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166" fontId="22" fillId="5" borderId="27" xfId="0" applyNumberFormat="1" applyFont="1" applyFill="1" applyBorder="1" applyAlignment="1">
      <alignment horizontal="center" vertical="center" wrapText="1"/>
    </xf>
    <xf numFmtId="166" fontId="22" fillId="5" borderId="23" xfId="0" applyNumberFormat="1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166" fontId="22" fillId="5" borderId="14" xfId="0" applyNumberFormat="1" applyFont="1" applyFill="1" applyBorder="1" applyAlignment="1">
      <alignment horizontal="center" vertical="center" wrapText="1"/>
    </xf>
    <xf numFmtId="166" fontId="22" fillId="5" borderId="15" xfId="0" applyNumberFormat="1" applyFont="1" applyFill="1" applyBorder="1" applyAlignment="1">
      <alignment horizontal="center" vertical="center" wrapText="1"/>
    </xf>
    <xf numFmtId="10" fontId="22" fillId="5" borderId="14" xfId="0" applyNumberFormat="1" applyFont="1" applyFill="1" applyBorder="1" applyAlignment="1">
      <alignment horizontal="center" vertical="center" wrapText="1"/>
    </xf>
    <xf numFmtId="10" fontId="22" fillId="5" borderId="15" xfId="0" applyNumberFormat="1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left" vertical="center" wrapText="1"/>
    </xf>
    <xf numFmtId="0" fontId="22" fillId="5" borderId="9" xfId="0" applyFont="1" applyFill="1" applyBorder="1" applyAlignment="1">
      <alignment horizontal="left" vertical="center" wrapText="1"/>
    </xf>
    <xf numFmtId="10" fontId="22" fillId="5" borderId="32" xfId="0" applyNumberFormat="1" applyFont="1" applyFill="1" applyBorder="1" applyAlignment="1">
      <alignment horizontal="center" vertical="center" wrapText="1"/>
    </xf>
    <xf numFmtId="10" fontId="22" fillId="5" borderId="33" xfId="0" applyNumberFormat="1" applyFont="1" applyFill="1" applyBorder="1" applyAlignment="1">
      <alignment horizontal="center" vertical="center" wrapText="1"/>
    </xf>
    <xf numFmtId="10" fontId="22" fillId="5" borderId="35" xfId="0" applyNumberFormat="1" applyFont="1" applyFill="1" applyBorder="1" applyAlignment="1">
      <alignment horizontal="center" vertical="center" wrapText="1"/>
    </xf>
    <xf numFmtId="10" fontId="22" fillId="5" borderId="36" xfId="0" applyNumberFormat="1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vertical="center" wrapText="1"/>
    </xf>
    <xf numFmtId="167" fontId="22" fillId="5" borderId="18" xfId="0" applyNumberFormat="1" applyFont="1" applyFill="1" applyBorder="1" applyAlignment="1">
      <alignment horizontal="left" vertical="center" wrapText="1"/>
    </xf>
    <xf numFmtId="0" fontId="0" fillId="9" borderId="40" xfId="0" applyFill="1" applyBorder="1"/>
    <xf numFmtId="0" fontId="21" fillId="9" borderId="39" xfId="0" applyFont="1" applyFill="1" applyBorder="1"/>
    <xf numFmtId="0" fontId="26" fillId="6" borderId="9" xfId="0" applyFont="1" applyFill="1" applyBorder="1" applyAlignment="1">
      <alignment horizontal="center" vertical="center" wrapText="1"/>
    </xf>
    <xf numFmtId="0" fontId="26" fillId="6" borderId="14" xfId="0" applyFont="1" applyFill="1" applyBorder="1" applyAlignment="1">
      <alignment horizontal="left" vertical="center"/>
    </xf>
    <xf numFmtId="0" fontId="26" fillId="6" borderId="15" xfId="0" applyFont="1" applyFill="1" applyBorder="1" applyAlignment="1">
      <alignment horizontal="center" vertical="center" wrapText="1"/>
    </xf>
    <xf numFmtId="0" fontId="25" fillId="9" borderId="38" xfId="0" applyFont="1" applyFill="1" applyBorder="1" applyAlignment="1">
      <alignment horizontal="left" vertical="center"/>
    </xf>
    <xf numFmtId="0" fontId="30" fillId="5" borderId="0" xfId="0" applyFont="1" applyFill="1" applyAlignment="1">
      <alignment horizontal="right"/>
    </xf>
    <xf numFmtId="0" fontId="0" fillId="0" borderId="0" xfId="0" applyAlignment="1">
      <alignment vertical="center"/>
    </xf>
    <xf numFmtId="0" fontId="32" fillId="0" borderId="0" xfId="5" applyAlignment="1">
      <alignment vertical="center"/>
    </xf>
    <xf numFmtId="0" fontId="2" fillId="0" borderId="0" xfId="0" applyFont="1"/>
    <xf numFmtId="0" fontId="32" fillId="0" borderId="0" xfId="5"/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28" fillId="5" borderId="0" xfId="0" applyFont="1" applyFill="1" applyAlignment="1">
      <alignment vertical="center"/>
    </xf>
    <xf numFmtId="0" fontId="35" fillId="5" borderId="0" xfId="0" applyFont="1" applyFill="1" applyAlignment="1">
      <alignment horizontal="left" vertical="center" wrapText="1"/>
    </xf>
    <xf numFmtId="0" fontId="35" fillId="5" borderId="0" xfId="0" applyFont="1" applyFill="1" applyAlignment="1">
      <alignment horizontal="left" vertical="top" wrapText="1"/>
    </xf>
    <xf numFmtId="0" fontId="36" fillId="5" borderId="25" xfId="0" applyFont="1" applyFill="1" applyBorder="1" applyAlignment="1">
      <alignment horizontal="left" vertical="top" wrapText="1"/>
    </xf>
    <xf numFmtId="0" fontId="36" fillId="5" borderId="25" xfId="0" applyFont="1" applyFill="1" applyBorder="1"/>
    <xf numFmtId="0" fontId="36" fillId="5" borderId="41" xfId="0" applyFont="1" applyFill="1" applyBorder="1" applyAlignment="1">
      <alignment horizontal="center" vertical="top" wrapText="1"/>
    </xf>
    <xf numFmtId="0" fontId="36" fillId="5" borderId="39" xfId="0" applyFont="1" applyFill="1" applyBorder="1" applyAlignment="1">
      <alignment horizontal="left" vertical="top" wrapText="1"/>
    </xf>
    <xf numFmtId="0" fontId="36" fillId="5" borderId="44" xfId="0" applyFont="1" applyFill="1" applyBorder="1" applyAlignment="1">
      <alignment horizontal="left" vertical="top" wrapText="1"/>
    </xf>
    <xf numFmtId="0" fontId="36" fillId="5" borderId="41" xfId="0" applyFont="1" applyFill="1" applyBorder="1" applyAlignment="1">
      <alignment horizontal="left" vertical="top" wrapText="1"/>
    </xf>
    <xf numFmtId="0" fontId="36" fillId="5" borderId="47" xfId="0" applyFont="1" applyFill="1" applyBorder="1" applyAlignment="1">
      <alignment horizontal="center" vertical="top" wrapText="1"/>
    </xf>
    <xf numFmtId="0" fontId="36" fillId="5" borderId="48" xfId="0" applyFont="1" applyFill="1" applyBorder="1" applyAlignment="1">
      <alignment horizontal="left" vertical="top" wrapText="1"/>
    </xf>
    <xf numFmtId="0" fontId="36" fillId="5" borderId="47" xfId="0" applyFont="1" applyFill="1" applyBorder="1" applyAlignment="1">
      <alignment horizontal="left" vertical="top" wrapText="1"/>
    </xf>
    <xf numFmtId="0" fontId="39" fillId="10" borderId="42" xfId="0" applyFont="1" applyFill="1" applyBorder="1" applyAlignment="1">
      <alignment horizontal="center" vertical="center" wrapText="1"/>
    </xf>
    <xf numFmtId="0" fontId="36" fillId="10" borderId="23" xfId="0" applyFont="1" applyFill="1" applyBorder="1" applyAlignment="1">
      <alignment horizontal="left" vertical="top" wrapText="1"/>
    </xf>
    <xf numFmtId="0" fontId="39" fillId="10" borderId="27" xfId="0" applyFont="1" applyFill="1" applyBorder="1" applyAlignment="1">
      <alignment horizontal="center" vertical="center" wrapText="1"/>
    </xf>
    <xf numFmtId="0" fontId="7" fillId="5" borderId="3" xfId="0" applyFont="1" applyFill="1" applyBorder="1"/>
    <xf numFmtId="44" fontId="7" fillId="5" borderId="4" xfId="3" applyFont="1" applyFill="1" applyBorder="1" applyAlignment="1" applyProtection="1">
      <alignment horizontal="right"/>
    </xf>
    <xf numFmtId="165" fontId="11" fillId="7" borderId="49" xfId="3" applyNumberFormat="1" applyFont="1" applyFill="1" applyBorder="1" applyAlignment="1" applyProtection="1">
      <alignment horizontal="center"/>
      <protection locked="0"/>
    </xf>
    <xf numFmtId="164" fontId="3" fillId="7" borderId="49" xfId="2" applyNumberFormat="1" applyFont="1" applyFill="1" applyBorder="1" applyAlignment="1" applyProtection="1">
      <alignment horizontal="right"/>
      <protection locked="0"/>
    </xf>
    <xf numFmtId="43" fontId="3" fillId="7" borderId="49" xfId="2" applyFont="1" applyFill="1" applyBorder="1" applyAlignment="1" applyProtection="1">
      <alignment horizontal="right"/>
      <protection locked="0"/>
    </xf>
    <xf numFmtId="44" fontId="3" fillId="8" borderId="51" xfId="3" applyFont="1" applyFill="1" applyBorder="1" applyAlignment="1" applyProtection="1">
      <alignment horizontal="right"/>
      <protection locked="0"/>
    </xf>
    <xf numFmtId="44" fontId="3" fillId="8" borderId="51" xfId="2" applyNumberFormat="1" applyFont="1" applyFill="1" applyBorder="1" applyAlignment="1" applyProtection="1">
      <alignment horizontal="right"/>
      <protection locked="0"/>
    </xf>
    <xf numFmtId="44" fontId="3" fillId="8" borderId="52" xfId="2" applyNumberFormat="1" applyFont="1" applyFill="1" applyBorder="1" applyAlignment="1" applyProtection="1">
      <alignment horizontal="right"/>
      <protection locked="0"/>
    </xf>
    <xf numFmtId="44" fontId="7" fillId="5" borderId="51" xfId="3" applyFont="1" applyFill="1" applyBorder="1" applyAlignment="1" applyProtection="1">
      <alignment horizontal="right"/>
    </xf>
    <xf numFmtId="0" fontId="8" fillId="2" borderId="50" xfId="0" applyFont="1" applyFill="1" applyBorder="1"/>
    <xf numFmtId="0" fontId="4" fillId="2" borderId="51" xfId="0" applyFont="1" applyFill="1" applyBorder="1" applyAlignment="1">
      <alignment horizontal="center"/>
    </xf>
    <xf numFmtId="44" fontId="0" fillId="5" borderId="51" xfId="2" applyNumberFormat="1" applyFont="1" applyFill="1" applyBorder="1" applyAlignment="1" applyProtection="1">
      <alignment horizontal="right"/>
    </xf>
    <xf numFmtId="44" fontId="0" fillId="5" borderId="52" xfId="3" quotePrefix="1" applyFont="1" applyFill="1" applyBorder="1" applyAlignment="1" applyProtection="1">
      <alignment horizontal="right"/>
    </xf>
    <xf numFmtId="44" fontId="2" fillId="4" borderId="51" xfId="3" applyFont="1" applyFill="1" applyBorder="1" applyAlignment="1" applyProtection="1">
      <alignment horizontal="right"/>
    </xf>
    <xf numFmtId="10" fontId="7" fillId="4" borderId="52" xfId="1" applyNumberFormat="1" applyFont="1" applyFill="1" applyBorder="1" applyProtection="1"/>
    <xf numFmtId="0" fontId="8" fillId="2" borderId="50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left"/>
    </xf>
    <xf numFmtId="0" fontId="4" fillId="11" borderId="50" xfId="0" applyFont="1" applyFill="1" applyBorder="1" applyAlignment="1" applyProtection="1">
      <alignment horizontal="center"/>
      <protection locked="0"/>
    </xf>
    <xf numFmtId="0" fontId="4" fillId="11" borderId="7" xfId="0" applyFont="1" applyFill="1" applyBorder="1" applyAlignment="1" applyProtection="1">
      <alignment horizontal="center"/>
      <protection locked="0"/>
    </xf>
    <xf numFmtId="0" fontId="41" fillId="11" borderId="52" xfId="0" applyFont="1" applyFill="1" applyBorder="1" applyAlignment="1">
      <alignment horizontal="center"/>
    </xf>
    <xf numFmtId="0" fontId="41" fillId="11" borderId="6" xfId="0" applyFont="1" applyFill="1" applyBorder="1" applyAlignment="1">
      <alignment horizontal="center"/>
    </xf>
    <xf numFmtId="0" fontId="3" fillId="11" borderId="5" xfId="0" applyFont="1" applyFill="1" applyBorder="1"/>
    <xf numFmtId="0" fontId="8" fillId="2" borderId="31" xfId="0" applyFont="1" applyFill="1" applyBorder="1"/>
    <xf numFmtId="0" fontId="8" fillId="2" borderId="31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left"/>
    </xf>
    <xf numFmtId="0" fontId="4" fillId="2" borderId="31" xfId="0" applyFont="1" applyFill="1" applyBorder="1" applyAlignment="1">
      <alignment horizontal="left"/>
    </xf>
    <xf numFmtId="0" fontId="0" fillId="5" borderId="5" xfId="0" applyFill="1" applyBorder="1" applyAlignment="1">
      <alignment vertical="top"/>
    </xf>
    <xf numFmtId="41" fontId="22" fillId="5" borderId="15" xfId="0" quotePrefix="1" applyNumberFormat="1" applyFont="1" applyFill="1" applyBorder="1" applyAlignment="1">
      <alignment vertical="center" wrapText="1"/>
    </xf>
    <xf numFmtId="41" fontId="22" fillId="5" borderId="13" xfId="0" applyNumberFormat="1" applyFont="1" applyFill="1" applyBorder="1" applyAlignment="1">
      <alignment vertical="center" wrapText="1"/>
    </xf>
    <xf numFmtId="0" fontId="22" fillId="5" borderId="23" xfId="0" quotePrefix="1" applyFont="1" applyFill="1" applyBorder="1" applyAlignment="1">
      <alignment vertical="center" wrapText="1"/>
    </xf>
    <xf numFmtId="0" fontId="22" fillId="5" borderId="28" xfId="0" applyFont="1" applyFill="1" applyBorder="1" applyAlignment="1">
      <alignment vertical="center" wrapText="1"/>
    </xf>
    <xf numFmtId="0" fontId="36" fillId="5" borderId="0" xfId="0" applyFont="1" applyFill="1" applyAlignment="1">
      <alignment horizontal="left" vertical="center" wrapText="1"/>
    </xf>
    <xf numFmtId="0" fontId="26" fillId="6" borderId="15" xfId="0" applyFont="1" applyFill="1" applyBorder="1" applyAlignment="1">
      <alignment horizontal="center" vertical="center" wrapText="1"/>
    </xf>
    <xf numFmtId="0" fontId="26" fillId="6" borderId="13" xfId="0" applyFont="1" applyFill="1" applyBorder="1" applyAlignment="1">
      <alignment horizontal="center" vertical="center" wrapText="1"/>
    </xf>
    <xf numFmtId="0" fontId="26" fillId="6" borderId="15" xfId="0" applyFont="1" applyFill="1" applyBorder="1" applyAlignment="1">
      <alignment horizontal="left" vertical="center" wrapText="1"/>
    </xf>
    <xf numFmtId="0" fontId="39" fillId="10" borderId="23" xfId="0" applyFont="1" applyFill="1" applyBorder="1" applyAlignment="1">
      <alignment horizontal="center" vertical="center"/>
    </xf>
    <xf numFmtId="0" fontId="39" fillId="10" borderId="43" xfId="0" applyFont="1" applyFill="1" applyBorder="1" applyAlignment="1">
      <alignment horizontal="center" vertical="center"/>
    </xf>
    <xf numFmtId="0" fontId="38" fillId="0" borderId="45" xfId="0" applyFont="1" applyBorder="1" applyAlignment="1">
      <alignment horizontal="left" vertical="top" wrapText="1"/>
    </xf>
    <xf numFmtId="0" fontId="38" fillId="0" borderId="46" xfId="0" applyFont="1" applyBorder="1" applyAlignment="1">
      <alignment horizontal="left" vertical="top" wrapText="1"/>
    </xf>
    <xf numFmtId="0" fontId="38" fillId="0" borderId="38" xfId="0" applyFont="1" applyBorder="1" applyAlignment="1">
      <alignment horizontal="left" vertical="top" wrapText="1"/>
    </xf>
    <xf numFmtId="0" fontId="38" fillId="0" borderId="40" xfId="0" applyFont="1" applyBorder="1" applyAlignment="1">
      <alignment horizontal="left" vertical="top" wrapText="1"/>
    </xf>
    <xf numFmtId="167" fontId="22" fillId="5" borderId="18" xfId="0" applyNumberFormat="1" applyFont="1" applyFill="1" applyBorder="1" applyAlignment="1">
      <alignment horizontal="left" vertical="center" wrapText="1"/>
    </xf>
    <xf numFmtId="167" fontId="22" fillId="5" borderId="16" xfId="0" applyNumberFormat="1" applyFont="1" applyFill="1" applyBorder="1" applyAlignment="1">
      <alignment horizontal="left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left" vertical="center" wrapText="1"/>
    </xf>
    <xf numFmtId="0" fontId="22" fillId="5" borderId="11" xfId="0" applyFont="1" applyFill="1" applyBorder="1" applyAlignment="1">
      <alignment horizontal="left" vertical="center" wrapText="1"/>
    </xf>
    <xf numFmtId="0" fontId="22" fillId="5" borderId="10" xfId="0" applyFont="1" applyFill="1" applyBorder="1" applyAlignment="1">
      <alignment horizontal="left" vertical="center" wrapText="1"/>
    </xf>
    <xf numFmtId="0" fontId="22" fillId="5" borderId="19" xfId="0" applyFont="1" applyFill="1" applyBorder="1" applyAlignment="1">
      <alignment horizontal="left" vertical="center" wrapText="1"/>
    </xf>
    <xf numFmtId="0" fontId="22" fillId="5" borderId="17" xfId="0" applyFont="1" applyFill="1" applyBorder="1" applyAlignment="1">
      <alignment horizontal="left" vertical="center" wrapText="1"/>
    </xf>
    <xf numFmtId="0" fontId="22" fillId="5" borderId="29" xfId="0" applyFont="1" applyFill="1" applyBorder="1" applyAlignment="1">
      <alignment vertical="center" wrapText="1"/>
    </xf>
    <xf numFmtId="0" fontId="22" fillId="5" borderId="30" xfId="0" applyFont="1" applyFill="1" applyBorder="1" applyAlignment="1">
      <alignment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40" fillId="5" borderId="51" xfId="0" applyFont="1" applyFill="1" applyBorder="1" applyAlignment="1">
      <alignment wrapText="1"/>
    </xf>
    <xf numFmtId="0" fontId="40" fillId="5" borderId="4" xfId="0" applyFont="1" applyFill="1" applyBorder="1" applyAlignment="1">
      <alignment wrapText="1"/>
    </xf>
    <xf numFmtId="0" fontId="36" fillId="5" borderId="22" xfId="0" applyFont="1" applyFill="1" applyBorder="1" applyAlignment="1">
      <alignment vertical="top" wrapText="1"/>
    </xf>
    <xf numFmtId="0" fontId="36" fillId="5" borderId="22" xfId="0" applyFont="1" applyFill="1" applyBorder="1" applyAlignment="1">
      <alignment vertical="top"/>
    </xf>
    <xf numFmtId="0" fontId="37" fillId="5" borderId="0" xfId="0" applyFont="1" applyFill="1" applyBorder="1" applyAlignment="1">
      <alignment horizontal="left" vertical="top" wrapText="1"/>
    </xf>
    <xf numFmtId="0" fontId="36" fillId="5" borderId="0" xfId="0" applyFont="1" applyFill="1" applyBorder="1" applyAlignment="1">
      <alignment vertical="top"/>
    </xf>
    <xf numFmtId="0" fontId="36" fillId="5" borderId="0" xfId="0" applyFont="1" applyFill="1" applyBorder="1" applyAlignment="1">
      <alignment vertical="top" wrapText="1"/>
    </xf>
    <xf numFmtId="0" fontId="36" fillId="5" borderId="25" xfId="0" applyFont="1" applyFill="1" applyBorder="1" applyAlignment="1">
      <alignment vertical="top"/>
    </xf>
    <xf numFmtId="0" fontId="36" fillId="5" borderId="25" xfId="0" applyFont="1" applyFill="1" applyBorder="1" applyAlignment="1">
      <alignment vertical="top" wrapText="1"/>
    </xf>
    <xf numFmtId="0" fontId="36" fillId="5" borderId="0" xfId="0" applyFont="1" applyFill="1" applyBorder="1" applyAlignment="1">
      <alignment horizontal="left" vertical="top" wrapText="1"/>
    </xf>
    <xf numFmtId="0" fontId="26" fillId="6" borderId="14" xfId="0" applyFont="1" applyFill="1" applyBorder="1" applyAlignment="1">
      <alignment vertical="center"/>
    </xf>
    <xf numFmtId="0" fontId="26" fillId="6" borderId="15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6" borderId="15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vertical="center"/>
    </xf>
    <xf numFmtId="0" fontId="22" fillId="5" borderId="26" xfId="0" applyFont="1" applyFill="1" applyBorder="1" applyAlignment="1">
      <alignment vertical="center"/>
    </xf>
    <xf numFmtId="0" fontId="22" fillId="5" borderId="36" xfId="0" applyFont="1" applyFill="1" applyBorder="1" applyAlignment="1">
      <alignment vertical="center"/>
    </xf>
    <xf numFmtId="0" fontId="22" fillId="5" borderId="37" xfId="0" applyFont="1" applyFill="1" applyBorder="1" applyAlignment="1">
      <alignment vertical="center"/>
    </xf>
    <xf numFmtId="0" fontId="22" fillId="5" borderId="22" xfId="0" applyFont="1" applyFill="1" applyBorder="1" applyAlignment="1">
      <alignment vertical="center"/>
    </xf>
    <xf numFmtId="0" fontId="22" fillId="5" borderId="18" xfId="0" applyFont="1" applyFill="1" applyBorder="1" applyAlignment="1">
      <alignment vertical="center"/>
    </xf>
    <xf numFmtId="0" fontId="22" fillId="5" borderId="33" xfId="0" applyFont="1" applyFill="1" applyBorder="1" applyAlignment="1">
      <alignment vertical="center"/>
    </xf>
    <xf numFmtId="0" fontId="22" fillId="5" borderId="34" xfId="0" applyFont="1" applyFill="1" applyBorder="1" applyAlignment="1">
      <alignment vertical="center"/>
    </xf>
    <xf numFmtId="0" fontId="22" fillId="5" borderId="0" xfId="0" applyFont="1" applyFill="1" applyAlignment="1">
      <alignment vertical="center"/>
    </xf>
    <xf numFmtId="0" fontId="22" fillId="5" borderId="20" xfId="0" applyFont="1" applyFill="1" applyBorder="1" applyAlignment="1">
      <alignment vertical="center"/>
    </xf>
    <xf numFmtId="0" fontId="22" fillId="5" borderId="32" xfId="0" applyFont="1" applyFill="1" applyBorder="1" applyAlignment="1">
      <alignment vertical="center"/>
    </xf>
    <xf numFmtId="0" fontId="20" fillId="5" borderId="17" xfId="0" applyFont="1" applyFill="1" applyBorder="1" applyAlignment="1">
      <alignment vertical="center"/>
    </xf>
    <xf numFmtId="0" fontId="20" fillId="5" borderId="16" xfId="0" applyFont="1" applyFill="1" applyBorder="1" applyAlignment="1">
      <alignment vertical="center"/>
    </xf>
    <xf numFmtId="0" fontId="22" fillId="5" borderId="14" xfId="0" applyFont="1" applyFill="1" applyBorder="1" applyAlignment="1">
      <alignment vertical="center"/>
    </xf>
    <xf numFmtId="0" fontId="22" fillId="5" borderId="13" xfId="0" applyFont="1" applyFill="1" applyBorder="1" applyAlignment="1">
      <alignment vertical="center"/>
    </xf>
    <xf numFmtId="0" fontId="10" fillId="5" borderId="11" xfId="0" applyFont="1" applyFill="1" applyBorder="1" applyAlignment="1">
      <alignment vertical="center" wrapText="1"/>
    </xf>
    <xf numFmtId="0" fontId="10" fillId="5" borderId="10" xfId="0" applyFont="1" applyFill="1" applyBorder="1" applyAlignment="1">
      <alignment vertical="center" wrapText="1"/>
    </xf>
    <xf numFmtId="0" fontId="10" fillId="5" borderId="12" xfId="0" applyFont="1" applyFill="1" applyBorder="1" applyAlignment="1">
      <alignment horizontal="left"/>
    </xf>
    <xf numFmtId="0" fontId="37" fillId="5" borderId="0" xfId="0" applyFont="1" applyFill="1" applyBorder="1" applyAlignment="1">
      <alignment vertical="top"/>
    </xf>
    <xf numFmtId="0" fontId="40" fillId="5" borderId="51" xfId="0" applyFont="1" applyFill="1" applyBorder="1" applyAlignment="1">
      <alignment horizontal="center"/>
    </xf>
  </cellXfs>
  <cellStyles count="6">
    <cellStyle name="Comma" xfId="2" builtinId="3"/>
    <cellStyle name="Currency" xfId="3" builtinId="4"/>
    <cellStyle name="Hyperlink" xfId="5" builtinId="8"/>
    <cellStyle name="Normal" xfId="0" builtinId="0"/>
    <cellStyle name="Normal 2" xfId="4" xr:uid="{00000000-0005-0000-0000-000003000000}"/>
    <cellStyle name="Percent" xfId="1" builtinId="5"/>
  </cellStyles>
  <dxfs count="0"/>
  <tableStyles count="0" defaultTableStyle="TableStyleMedium9" defaultPivotStyle="PivotStyleLight16"/>
  <colors>
    <mruColors>
      <color rgb="FF3112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fmx.cpa.texas.gov/fmx/legis/salinc/changes/f021_001.php" TargetMode="External"/><Relationship Id="rId3" Type="http://schemas.openxmlformats.org/officeDocument/2006/relationships/hyperlink" Target="https://www.trs.texas.gov/Pages/re_contribution_rates.aspx" TargetMode="External"/><Relationship Id="rId7" Type="http://schemas.openxmlformats.org/officeDocument/2006/relationships/hyperlink" Target="https://www.utsystem.edu/documents/docs/publication/2023/benefits-cost-worksheet-employees" TargetMode="External"/><Relationship Id="rId2" Type="http://schemas.openxmlformats.org/officeDocument/2006/relationships/hyperlink" Target="https://www.standard.com/individual/products-services/workplace-benefits/irs-indexed-limits" TargetMode="External"/><Relationship Id="rId1" Type="http://schemas.openxmlformats.org/officeDocument/2006/relationships/hyperlink" Target="https://www.ssa.gov/oact/cola/cbb.html" TargetMode="External"/><Relationship Id="rId6" Type="http://schemas.openxmlformats.org/officeDocument/2006/relationships/hyperlink" Target="https://www.twc.texas.gov/businesses/unemployment-insurance-tax-rates" TargetMode="External"/><Relationship Id="rId5" Type="http://schemas.openxmlformats.org/officeDocument/2006/relationships/hyperlink" Target="https://www.trs.texas.gov/Pages/re_chart_contribution_rate_increase_2019.aspx" TargetMode="External"/><Relationship Id="rId4" Type="http://schemas.openxmlformats.org/officeDocument/2006/relationships/hyperlink" Target="https://www.trs.texas.gov/Pages/re_salary_cap_provision.aspx" TargetMode="External"/><Relationship Id="rId9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E96F1-68EB-438F-825F-3D9EB5C9AA3B}">
  <sheetPr>
    <tabColor rgb="FF00B0F0"/>
    <pageSetUpPr fitToPage="1"/>
  </sheetPr>
  <dimension ref="A1:J33"/>
  <sheetViews>
    <sheetView showGridLines="0" zoomScale="95" zoomScaleNormal="95" workbookViewId="0">
      <selection activeCell="J22" sqref="J22"/>
    </sheetView>
  </sheetViews>
  <sheetFormatPr defaultColWidth="9.140625" defaultRowHeight="15" x14ac:dyDescent="0.25"/>
  <cols>
    <col min="1" max="1" width="46.5703125" customWidth="1"/>
    <col min="2" max="5" width="22.7109375" style="12" customWidth="1"/>
    <col min="6" max="6" width="5.42578125" customWidth="1"/>
    <col min="7" max="7" width="9.5703125" bestFit="1" customWidth="1"/>
    <col min="8" max="8" width="11.7109375" bestFit="1" customWidth="1"/>
    <col min="9" max="9" width="10.5703125" bestFit="1" customWidth="1"/>
    <col min="10" max="10" width="9.5703125" bestFit="1" customWidth="1"/>
  </cols>
  <sheetData>
    <row r="1" spans="1:6" ht="21" x14ac:dyDescent="0.35">
      <c r="A1" s="33" t="s">
        <v>36</v>
      </c>
      <c r="B1" s="34"/>
      <c r="C1" s="34"/>
      <c r="D1" s="34"/>
      <c r="E1" s="34"/>
      <c r="F1" s="35"/>
    </row>
    <row r="2" spans="1:6" x14ac:dyDescent="0.25">
      <c r="A2" s="20" t="s">
        <v>53</v>
      </c>
      <c r="B2" s="1"/>
      <c r="C2" s="1"/>
      <c r="D2" s="1"/>
      <c r="E2" s="36" t="s">
        <v>37</v>
      </c>
      <c r="F2" s="32"/>
    </row>
    <row r="3" spans="1:6" x14ac:dyDescent="0.25">
      <c r="A3" s="20" t="s">
        <v>96</v>
      </c>
      <c r="B3" s="1"/>
      <c r="C3" s="1"/>
      <c r="D3" s="1"/>
      <c r="E3" s="1"/>
      <c r="F3" s="26"/>
    </row>
    <row r="4" spans="1:6" ht="18.75" customHeight="1" x14ac:dyDescent="0.3">
      <c r="A4" s="117" t="s">
        <v>33</v>
      </c>
      <c r="B4" s="118"/>
      <c r="C4" s="118"/>
      <c r="D4" s="118"/>
      <c r="E4" s="119"/>
      <c r="F4" s="190" t="s">
        <v>131</v>
      </c>
    </row>
    <row r="5" spans="1:6" ht="15.75" x14ac:dyDescent="0.25">
      <c r="A5" s="122" t="s">
        <v>34</v>
      </c>
      <c r="B5" s="120" t="s">
        <v>29</v>
      </c>
      <c r="C5" s="120" t="s">
        <v>50</v>
      </c>
      <c r="D5" s="120" t="s">
        <v>93</v>
      </c>
      <c r="E5" s="121" t="s">
        <v>94</v>
      </c>
      <c r="F5" s="157" t="s">
        <v>132</v>
      </c>
    </row>
    <row r="6" spans="1:6" ht="17.25" customHeight="1" x14ac:dyDescent="0.3">
      <c r="A6" s="125" t="s">
        <v>38</v>
      </c>
      <c r="B6" s="123"/>
      <c r="C6" s="124"/>
      <c r="D6" s="124"/>
      <c r="E6" s="123"/>
      <c r="F6" s="158"/>
    </row>
    <row r="7" spans="1:6" x14ac:dyDescent="0.25">
      <c r="A7" s="15" t="s">
        <v>27</v>
      </c>
      <c r="B7" s="106">
        <v>0</v>
      </c>
      <c r="C7" s="106">
        <v>0</v>
      </c>
      <c r="D7" s="106">
        <v>0</v>
      </c>
      <c r="E7" s="16">
        <v>0</v>
      </c>
      <c r="F7" s="24" t="s">
        <v>7</v>
      </c>
    </row>
    <row r="8" spans="1:6" x14ac:dyDescent="0.25">
      <c r="A8" s="15" t="s">
        <v>9</v>
      </c>
      <c r="B8" s="107">
        <v>0</v>
      </c>
      <c r="C8" s="107">
        <v>0</v>
      </c>
      <c r="D8" s="107">
        <v>0</v>
      </c>
      <c r="E8" s="17">
        <v>0</v>
      </c>
      <c r="F8" s="24" t="s">
        <v>7</v>
      </c>
    </row>
    <row r="9" spans="1:6" x14ac:dyDescent="0.25">
      <c r="A9" s="15" t="s">
        <v>10</v>
      </c>
      <c r="B9" s="107">
        <v>0</v>
      </c>
      <c r="C9" s="107">
        <v>0</v>
      </c>
      <c r="D9" s="107">
        <v>0</v>
      </c>
      <c r="E9" s="17">
        <v>0</v>
      </c>
      <c r="F9" s="24" t="s">
        <v>7</v>
      </c>
    </row>
    <row r="10" spans="1:6" x14ac:dyDescent="0.25">
      <c r="A10" s="18" t="s">
        <v>35</v>
      </c>
      <c r="B10" s="108">
        <v>0</v>
      </c>
      <c r="C10" s="108">
        <v>0</v>
      </c>
      <c r="D10" s="108">
        <v>0</v>
      </c>
      <c r="E10" s="19">
        <v>0</v>
      </c>
      <c r="F10" s="24" t="s">
        <v>7</v>
      </c>
    </row>
    <row r="11" spans="1:6" x14ac:dyDescent="0.25">
      <c r="A11" s="101" t="s">
        <v>28</v>
      </c>
      <c r="B11" s="109">
        <f>SUM(B7:B10)</f>
        <v>0</v>
      </c>
      <c r="C11" s="109">
        <f>SUM(C7:C10)</f>
        <v>0</v>
      </c>
      <c r="D11" s="109">
        <f>SUM(D7:D10)</f>
        <v>0</v>
      </c>
      <c r="E11" s="102">
        <f>SUM(E7:E10)</f>
        <v>0</v>
      </c>
      <c r="F11" s="25"/>
    </row>
    <row r="12" spans="1:6" ht="17.25" customHeight="1" x14ac:dyDescent="0.3">
      <c r="A12" s="125" t="s">
        <v>2</v>
      </c>
      <c r="B12" s="110"/>
      <c r="C12" s="116"/>
      <c r="D12" s="116"/>
      <c r="E12" s="14"/>
      <c r="F12" s="25"/>
    </row>
    <row r="13" spans="1:6" ht="15.75" x14ac:dyDescent="0.25">
      <c r="A13" s="4" t="s">
        <v>95</v>
      </c>
      <c r="B13" s="29" t="s">
        <v>12</v>
      </c>
      <c r="C13" s="29" t="s">
        <v>12</v>
      </c>
      <c r="D13" s="29" t="s">
        <v>80</v>
      </c>
      <c r="E13" s="103" t="s">
        <v>80</v>
      </c>
      <c r="F13" s="24" t="s">
        <v>7</v>
      </c>
    </row>
    <row r="14" spans="1:6" ht="15.75" x14ac:dyDescent="0.25">
      <c r="A14" s="4" t="s">
        <v>39</v>
      </c>
      <c r="B14" s="29" t="s">
        <v>31</v>
      </c>
      <c r="C14" s="29" t="s">
        <v>31</v>
      </c>
      <c r="D14" s="29" t="s">
        <v>32</v>
      </c>
      <c r="E14" s="103" t="s">
        <v>32</v>
      </c>
      <c r="F14" s="24" t="s">
        <v>7</v>
      </c>
    </row>
    <row r="15" spans="1:6" x14ac:dyDescent="0.25">
      <c r="A15" s="4" t="s">
        <v>0</v>
      </c>
      <c r="B15" s="30" t="s">
        <v>3</v>
      </c>
      <c r="C15" s="30" t="s">
        <v>3</v>
      </c>
      <c r="D15" s="30" t="s">
        <v>3</v>
      </c>
      <c r="E15" s="104" t="s">
        <v>3</v>
      </c>
      <c r="F15" s="24" t="s">
        <v>7</v>
      </c>
    </row>
    <row r="16" spans="1:6" x14ac:dyDescent="0.25">
      <c r="A16" s="4" t="s">
        <v>8</v>
      </c>
      <c r="B16" s="30">
        <v>12</v>
      </c>
      <c r="C16" s="30">
        <v>12</v>
      </c>
      <c r="D16" s="30">
        <v>12</v>
      </c>
      <c r="E16" s="104">
        <v>12</v>
      </c>
      <c r="F16" s="24" t="s">
        <v>7</v>
      </c>
    </row>
    <row r="17" spans="1:10" x14ac:dyDescent="0.25">
      <c r="A17" s="5" t="s">
        <v>1</v>
      </c>
      <c r="B17" s="31" t="s">
        <v>51</v>
      </c>
      <c r="C17" s="31" t="s">
        <v>51</v>
      </c>
      <c r="D17" s="31" t="s">
        <v>3</v>
      </c>
      <c r="E17" s="105" t="s">
        <v>3</v>
      </c>
      <c r="F17" s="24" t="s">
        <v>7</v>
      </c>
    </row>
    <row r="18" spans="1:10" ht="17.25" customHeight="1" x14ac:dyDescent="0.3">
      <c r="A18" s="126" t="s">
        <v>4</v>
      </c>
      <c r="B18" s="111"/>
      <c r="C18" s="111"/>
      <c r="D18" s="111"/>
      <c r="E18" s="13"/>
      <c r="F18" s="26"/>
      <c r="H18" s="6"/>
    </row>
    <row r="19" spans="1:10" ht="15.75" x14ac:dyDescent="0.25">
      <c r="A19" s="5" t="s">
        <v>30</v>
      </c>
      <c r="B19" s="29" t="s">
        <v>12</v>
      </c>
      <c r="C19" s="29" t="s">
        <v>12</v>
      </c>
      <c r="D19" s="29" t="s">
        <v>80</v>
      </c>
      <c r="E19" s="103" t="s">
        <v>80</v>
      </c>
      <c r="F19" s="24" t="s">
        <v>7</v>
      </c>
    </row>
    <row r="20" spans="1:10" x14ac:dyDescent="0.25">
      <c r="A20" s="20" t="s">
        <v>24</v>
      </c>
      <c r="B20" s="112">
        <f>IF(B19="Yes",ROUND((MIN(B11,'Benefits Table'!$J$18)*'Benefits Table'!$D$18)+(B11*'Benefits Table'!$D$19),2),0)</f>
        <v>0</v>
      </c>
      <c r="C20" s="112">
        <f>IF(C19="Yes",ROUND((MIN(C11,'Benefits Table'!$J$18)*'Benefits Table'!$D$18)+(C11*'Benefits Table'!$D$19),2),0)</f>
        <v>0</v>
      </c>
      <c r="D20" s="112">
        <f>IF(D19="Yes",ROUND((MIN(D11,'Benefits Table'!$J$18)*'Benefits Table'!$D$18)+(D11*'Benefits Table'!$D$19),2),0)</f>
        <v>0</v>
      </c>
      <c r="E20" s="21">
        <f>IF(E19="Yes",ROUND((MIN(E11,'Benefits Table'!$J$18)*'Benefits Table'!$D$18)+(E11*'Benefits Table'!$D$19),2),0)</f>
        <v>0</v>
      </c>
      <c r="F20" s="27"/>
    </row>
    <row r="21" spans="1:10" x14ac:dyDescent="0.25">
      <c r="A21" s="20" t="s">
        <v>23</v>
      </c>
      <c r="B21" s="112">
        <f>IF(B13="Yes",ROUND(IF(B17="TRS",MIN(B11,'Benefits Table'!$J$21)*'Benefits Table'!$D$21,IF(B17="ORP",MIN(B11,'Benefits Table'!$J$21)*'Benefits Table'!$D$22,0)),2),0)</f>
        <v>0</v>
      </c>
      <c r="C21" s="112">
        <f>IF(C13="Yes",ROUND(IF(C17="TRS",MIN(C11,'Benefits Table'!$J$21)*'Benefits Table'!$D$21,IF(C17="ORP",MIN(C11,'Benefits Table'!$J$21)*'Benefits Table'!$D$22,0)),2),0)</f>
        <v>0</v>
      </c>
      <c r="D21" s="112">
        <f>IF(D13="Yes",ROUND(IF(D17="TRS",MIN(D11,'Benefits Table'!$J$21)*'Benefits Table'!$D$21,IF(D17="ORP",MIN(D11,'Benefits Table'!$J$21)*'Benefits Table'!$D$22,0)),2),0)</f>
        <v>0</v>
      </c>
      <c r="E21" s="21">
        <f>IF(E13="Yes",ROUND(IF(E17="TRS",MIN(E11,'Benefits Table'!$J$21)*'Benefits Table'!$D$21,IF(E17="ORP",MIN(E11,'Benefits Table'!$J$21)*'Benefits Table'!$D$22,0)),2),0)</f>
        <v>0</v>
      </c>
      <c r="F21" s="26"/>
    </row>
    <row r="22" spans="1:10" x14ac:dyDescent="0.25">
      <c r="A22" s="20" t="s">
        <v>91</v>
      </c>
      <c r="B22" s="112">
        <f>IF(B5="Student-STU/WS",0,ROUND(MIN(B11,'Benefits Table'!$J$23)*'Benefits Table'!$D$23,2))</f>
        <v>0</v>
      </c>
      <c r="C22" s="112">
        <f>IF(C5="Student-STU/WS",0,ROUND(MIN(C11,'Benefits Table'!$J$23)*'Benefits Table'!$D$23,2))</f>
        <v>0</v>
      </c>
      <c r="D22" s="112">
        <f>IF(D5="Student-STU/WS",0,ROUND(MIN(D11,'Benefits Table'!$J$23)*'Benefits Table'!$D$23,2))</f>
        <v>0</v>
      </c>
      <c r="E22" s="21">
        <f>IF(E5="Student-STU/WS",0,ROUND(MIN(E11,'Benefits Table'!$J$23)*'Benefits Table'!$D$23,2))</f>
        <v>0</v>
      </c>
      <c r="F22" s="26"/>
    </row>
    <row r="23" spans="1:10" x14ac:dyDescent="0.25">
      <c r="A23" s="20" t="s">
        <v>92</v>
      </c>
      <c r="B23" s="112">
        <f>ROUND(B11*'Benefits Table'!$D$24,2)</f>
        <v>0</v>
      </c>
      <c r="C23" s="112">
        <f>ROUND(C11*'Benefits Table'!$D$24,2)</f>
        <v>0</v>
      </c>
      <c r="D23" s="112">
        <f>ROUND(D11*'Benefits Table'!$D$24,2)</f>
        <v>0</v>
      </c>
      <c r="E23" s="21">
        <f>ROUND(E11*'Benefits Table'!$D$24,2)</f>
        <v>0</v>
      </c>
      <c r="F23" s="27"/>
    </row>
    <row r="24" spans="1:10" x14ac:dyDescent="0.25">
      <c r="A24" s="20" t="s">
        <v>25</v>
      </c>
      <c r="B24" s="112">
        <f>IF(AND(B5="Staff",B13="Yes"),ROUND(+B7*'Benefits Table'!$D$25,2),0)</f>
        <v>0</v>
      </c>
      <c r="C24" s="112">
        <f>IF(AND(C5="Staff",C13="Yes"),ROUND(+C7*'Benefits Table'!$D$25,2),0)</f>
        <v>0</v>
      </c>
      <c r="D24" s="112">
        <f>IF(AND(D5="Staff",D13="Yes"),ROUND(+D7*'Benefits Table'!$D$25,2),0)</f>
        <v>0</v>
      </c>
      <c r="E24" s="21">
        <f>IF(AND(E5="Staff",E13="Yes"),ROUND(+E7*'Benefits Table'!$D$25,2),0)</f>
        <v>0</v>
      </c>
      <c r="F24" s="26"/>
    </row>
    <row r="25" spans="1:10" x14ac:dyDescent="0.25">
      <c r="A25" s="22" t="s">
        <v>26</v>
      </c>
      <c r="B25" s="113">
        <f>IF(B13="Yes",INDEX(InsPremiums,MATCH(B14,Status,0),MATCH(B15,Coverage,0))*B16,0)</f>
        <v>0</v>
      </c>
      <c r="C25" s="113">
        <f>IF(C13="Yes",INDEX(InsPremiums,MATCH(C14,Status,0),MATCH(C15,Coverage,0))*C16,0)</f>
        <v>0</v>
      </c>
      <c r="D25" s="113">
        <f>IF(D13="Yes",INDEX(InsPremiums,MATCH(D14,Status,0),MATCH(D15,Coverage,0))*D16,0)</f>
        <v>0</v>
      </c>
      <c r="E25" s="23">
        <f>IF(E13="Yes",INDEX(InsPremiums,MATCH(E14,Status,0),MATCH(E15,Coverage,0))*E16,0)</f>
        <v>0</v>
      </c>
      <c r="F25" s="26"/>
    </row>
    <row r="26" spans="1:10" x14ac:dyDescent="0.25">
      <c r="A26" s="7" t="s">
        <v>5</v>
      </c>
      <c r="B26" s="114">
        <f>SUM(B20:B25)</f>
        <v>0</v>
      </c>
      <c r="C26" s="114">
        <f>SUM(C20:C25)</f>
        <v>0</v>
      </c>
      <c r="D26" s="114">
        <f>SUM(D20:D25)</f>
        <v>0</v>
      </c>
      <c r="E26" s="8">
        <f>SUM(E20:E25)</f>
        <v>0</v>
      </c>
      <c r="F26" s="28"/>
      <c r="H26" s="9"/>
      <c r="I26" s="9"/>
      <c r="J26" s="9"/>
    </row>
    <row r="27" spans="1:10" x14ac:dyDescent="0.25">
      <c r="A27" s="10" t="s">
        <v>6</v>
      </c>
      <c r="B27" s="115" t="str">
        <f>IFERROR(+B26/B11,"")</f>
        <v/>
      </c>
      <c r="C27" s="115" t="str">
        <f>IFERROR(+C26/C11,"")</f>
        <v/>
      </c>
      <c r="D27" s="115" t="str">
        <f>IFERROR(+D26/D11,"")</f>
        <v/>
      </c>
      <c r="E27" s="11" t="str">
        <f>IFERROR(+E26/E11,"")</f>
        <v/>
      </c>
      <c r="F27" s="28"/>
    </row>
    <row r="28" spans="1:10" x14ac:dyDescent="0.25">
      <c r="A28" s="42"/>
      <c r="B28" s="43"/>
      <c r="C28" s="43"/>
      <c r="D28" s="43"/>
      <c r="E28" s="43"/>
      <c r="F28" s="28"/>
    </row>
    <row r="29" spans="1:10" ht="15" customHeight="1" x14ac:dyDescent="0.25">
      <c r="A29" s="40" t="s">
        <v>52</v>
      </c>
      <c r="B29" s="37"/>
      <c r="C29" s="37"/>
      <c r="D29" s="37"/>
      <c r="E29" s="37"/>
      <c r="F29" s="38"/>
    </row>
    <row r="30" spans="1:10" ht="15" customHeight="1" x14ac:dyDescent="0.25">
      <c r="A30" s="40" t="s">
        <v>111</v>
      </c>
      <c r="B30" s="37"/>
      <c r="C30" s="37"/>
      <c r="D30" s="37"/>
      <c r="E30" s="37"/>
      <c r="F30" s="38"/>
    </row>
    <row r="31" spans="1:10" ht="15" customHeight="1" x14ac:dyDescent="0.25">
      <c r="A31" s="40" t="s">
        <v>112</v>
      </c>
      <c r="B31" s="37"/>
      <c r="C31" s="37"/>
      <c r="D31" s="37"/>
      <c r="E31" s="37"/>
      <c r="F31" s="38"/>
    </row>
    <row r="32" spans="1:10" ht="15" customHeight="1" x14ac:dyDescent="0.25">
      <c r="A32" s="127"/>
      <c r="B32" s="39"/>
      <c r="C32" s="39"/>
      <c r="D32" s="39"/>
      <c r="E32" s="39"/>
      <c r="F32" s="45" t="s">
        <v>123</v>
      </c>
    </row>
    <row r="33" spans="2:5" x14ac:dyDescent="0.25">
      <c r="B33" s="41"/>
      <c r="C33" s="41"/>
      <c r="D33" s="41"/>
      <c r="E33" s="41"/>
    </row>
  </sheetData>
  <sheetProtection sheet="1" objects="1" scenarios="1"/>
  <dataConsolidate/>
  <dataValidations count="5">
    <dataValidation type="list" showInputMessage="1" showErrorMessage="1" sqref="B17:E17" xr:uid="{85411F8F-CABB-4637-87F1-BB27CEC89575}">
      <formula1>"TRS, ORP, None"</formula1>
    </dataValidation>
    <dataValidation type="list" showInputMessage="1" showErrorMessage="1" sqref="B14:E14" xr:uid="{F98F50A5-F5EE-4E7F-8998-D468546B9773}">
      <formula1>"Full Time,Part Time"</formula1>
    </dataValidation>
    <dataValidation type="list" showInputMessage="1" showErrorMessage="1" sqref="B15:E15" xr:uid="{574A3A3A-BD08-406D-9883-256298EBC7D8}">
      <formula1>"Unspecified,None,Employee only,Employee &amp; Spouse,Employee &amp; Children,Employee &amp; Family"</formula1>
    </dataValidation>
    <dataValidation type="list" showInputMessage="1" showErrorMessage="1" error="Enter a whole number between 0 and 12." sqref="B16:E16" xr:uid="{66FC5D57-53CD-4717-A8FA-3ED6DBC313DA}">
      <formula1>"12,11,10,9,8,7,6,5,4,3,2,1,0"</formula1>
    </dataValidation>
    <dataValidation type="list" showInputMessage="1" showErrorMessage="1" sqref="B19:E19 B13:E14" xr:uid="{A1ECCA2A-7AC9-4405-A47C-DBCA12AD4752}">
      <formula1>"Yes, No"</formula1>
    </dataValidation>
  </dataValidations>
  <printOptions horizontalCentered="1" gridLines="1"/>
  <pageMargins left="0.45" right="0.45" top="0.55000000000000004" bottom="0.55000000000000004" header="0.3" footer="0.3"/>
  <pageSetup scale="90" orientation="landscape" cellComments="atEnd" r:id="rId1"/>
  <headerFooter>
    <oddFooter>&amp;L&amp;Z&amp;F&amp;R&amp;D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C000"/>
    <pageSetUpPr fitToPage="1"/>
  </sheetPr>
  <dimension ref="B1:R42"/>
  <sheetViews>
    <sheetView showGridLines="0" tabSelected="1" workbookViewId="0">
      <selection activeCell="D15" sqref="D15"/>
    </sheetView>
  </sheetViews>
  <sheetFormatPr defaultColWidth="9.140625" defaultRowHeight="15" x14ac:dyDescent="0.25"/>
  <cols>
    <col min="1" max="1" width="2.5703125" style="1" customWidth="1"/>
    <col min="2" max="2" width="9.140625" style="1"/>
    <col min="3" max="3" width="30.5703125" style="1" customWidth="1"/>
    <col min="4" max="4" width="17.28515625" style="1" customWidth="1"/>
    <col min="5" max="5" width="10.28515625" style="1" hidden="1" customWidth="1"/>
    <col min="6" max="6" width="17.85546875" style="1" hidden="1" customWidth="1"/>
    <col min="7" max="7" width="21.42578125" style="1" customWidth="1"/>
    <col min="8" max="8" width="18.85546875" style="1" customWidth="1"/>
    <col min="9" max="9" width="17.28515625" style="1" customWidth="1"/>
    <col min="10" max="10" width="28.85546875" style="1" customWidth="1"/>
    <col min="11" max="16384" width="9.140625" style="1"/>
  </cols>
  <sheetData>
    <row r="1" spans="2:18" ht="32.1" customHeight="1" thickBot="1" x14ac:dyDescent="0.3">
      <c r="B1" s="78" t="s">
        <v>120</v>
      </c>
      <c r="C1" s="74"/>
      <c r="D1" s="74"/>
      <c r="E1" s="74"/>
      <c r="F1" s="74"/>
      <c r="G1" s="74"/>
      <c r="H1" s="74"/>
      <c r="I1" s="74"/>
      <c r="J1" s="73"/>
    </row>
    <row r="2" spans="2:18" ht="5.0999999999999996" customHeight="1" x14ac:dyDescent="0.25"/>
    <row r="3" spans="2:18" x14ac:dyDescent="0.25">
      <c r="B3" s="132" t="s">
        <v>99</v>
      </c>
      <c r="C3" s="132"/>
      <c r="D3" s="132"/>
      <c r="E3" s="132"/>
      <c r="F3" s="132"/>
      <c r="G3" s="132"/>
      <c r="H3" s="132"/>
      <c r="I3" s="132"/>
      <c r="J3" s="132"/>
    </row>
    <row r="4" spans="2:18" ht="8.65" customHeight="1" thickBot="1" x14ac:dyDescent="0.3">
      <c r="B4" s="87"/>
      <c r="C4" s="87"/>
      <c r="D4" s="87"/>
      <c r="E4" s="87"/>
      <c r="F4" s="87"/>
      <c r="G4" s="87"/>
      <c r="H4" s="87"/>
      <c r="I4" s="87"/>
      <c r="J4" s="87"/>
    </row>
    <row r="5" spans="2:18" ht="15.95" customHeight="1" thickBot="1" x14ac:dyDescent="0.3">
      <c r="B5" s="76" t="s">
        <v>106</v>
      </c>
      <c r="C5" s="77"/>
      <c r="D5" s="135" t="s">
        <v>105</v>
      </c>
      <c r="E5" s="135"/>
      <c r="F5" s="135"/>
      <c r="G5" s="135"/>
      <c r="H5" s="135"/>
      <c r="I5" s="133"/>
      <c r="J5" s="134"/>
      <c r="K5"/>
      <c r="L5"/>
    </row>
    <row r="6" spans="2:18" ht="15" customHeight="1" x14ac:dyDescent="0.25">
      <c r="B6" s="160" t="s">
        <v>107</v>
      </c>
      <c r="C6" s="160"/>
      <c r="D6" s="160" t="s">
        <v>126</v>
      </c>
      <c r="E6" s="159"/>
      <c r="F6" s="159"/>
      <c r="G6" s="159"/>
      <c r="H6" s="159"/>
      <c r="I6" s="159"/>
      <c r="J6" s="159"/>
      <c r="K6"/>
      <c r="L6"/>
    </row>
    <row r="7" spans="2:18" x14ac:dyDescent="0.25">
      <c r="B7" s="166"/>
      <c r="C7" s="166"/>
      <c r="D7" s="162" t="s">
        <v>127</v>
      </c>
      <c r="E7" s="163"/>
      <c r="F7" s="163"/>
      <c r="G7" s="163"/>
      <c r="H7" s="163"/>
      <c r="I7" s="163"/>
      <c r="J7" s="163"/>
      <c r="K7"/>
      <c r="L7"/>
    </row>
    <row r="8" spans="2:18" ht="15.75" thickBot="1" x14ac:dyDescent="0.3">
      <c r="B8" s="89"/>
      <c r="C8" s="89"/>
      <c r="D8" s="164" t="s">
        <v>128</v>
      </c>
      <c r="E8" s="165"/>
      <c r="F8" s="165"/>
      <c r="G8" s="165"/>
      <c r="H8" s="165"/>
      <c r="I8" s="165"/>
      <c r="J8" s="165"/>
      <c r="K8"/>
      <c r="L8"/>
    </row>
    <row r="9" spans="2:18" ht="15" customHeight="1" x14ac:dyDescent="0.25">
      <c r="B9" s="189" t="s">
        <v>81</v>
      </c>
      <c r="C9" s="189"/>
      <c r="D9" s="162" t="s">
        <v>124</v>
      </c>
      <c r="E9" s="163"/>
      <c r="F9" s="163"/>
      <c r="G9" s="163"/>
      <c r="H9" s="163"/>
      <c r="I9" s="163"/>
      <c r="J9" s="163"/>
      <c r="L9"/>
      <c r="M9"/>
      <c r="N9"/>
      <c r="O9"/>
      <c r="P9"/>
      <c r="Q9"/>
      <c r="R9"/>
    </row>
    <row r="10" spans="2:18" ht="15.75" thickBot="1" x14ac:dyDescent="0.3">
      <c r="B10" s="161"/>
      <c r="C10" s="161"/>
      <c r="D10" s="162" t="s">
        <v>125</v>
      </c>
      <c r="E10" s="163"/>
      <c r="F10" s="163"/>
      <c r="G10" s="163"/>
      <c r="H10" s="163"/>
      <c r="I10" s="163"/>
      <c r="J10" s="163"/>
      <c r="L10"/>
      <c r="M10"/>
      <c r="N10"/>
      <c r="O10"/>
      <c r="P10"/>
      <c r="Q10"/>
      <c r="R10"/>
    </row>
    <row r="11" spans="2:18" ht="18" customHeight="1" thickBot="1" x14ac:dyDescent="0.3">
      <c r="B11" s="160" t="s">
        <v>108</v>
      </c>
      <c r="C11" s="160"/>
      <c r="D11" s="160" t="s">
        <v>89</v>
      </c>
      <c r="E11" s="160"/>
      <c r="F11" s="160"/>
      <c r="G11" s="160"/>
      <c r="H11" s="160"/>
      <c r="I11" s="160"/>
      <c r="J11" s="160"/>
      <c r="L11"/>
      <c r="M11"/>
      <c r="N11"/>
      <c r="O11"/>
      <c r="P11"/>
      <c r="Q11"/>
      <c r="R11"/>
    </row>
    <row r="12" spans="2:18" ht="16.5" customHeight="1" thickBot="1" x14ac:dyDescent="0.3">
      <c r="B12" s="88"/>
      <c r="C12" s="88"/>
      <c r="D12" s="98" t="s">
        <v>90</v>
      </c>
      <c r="E12" s="99"/>
      <c r="F12" s="99"/>
      <c r="G12" s="100" t="s">
        <v>84</v>
      </c>
      <c r="H12" s="98" t="s">
        <v>85</v>
      </c>
      <c r="I12" s="136" t="s">
        <v>104</v>
      </c>
      <c r="J12" s="137"/>
      <c r="L12" s="85"/>
    </row>
    <row r="13" spans="2:18" ht="54.75" customHeight="1" thickBot="1" x14ac:dyDescent="0.3">
      <c r="B13" s="88"/>
      <c r="C13" s="88"/>
      <c r="D13" s="91">
        <v>1</v>
      </c>
      <c r="E13" s="92"/>
      <c r="F13" s="92"/>
      <c r="G13" s="93" t="s">
        <v>100</v>
      </c>
      <c r="H13" s="94" t="s">
        <v>83</v>
      </c>
      <c r="I13" s="138" t="s">
        <v>101</v>
      </c>
      <c r="J13" s="139"/>
      <c r="L13" s="85"/>
    </row>
    <row r="14" spans="2:18" ht="30" customHeight="1" thickBot="1" x14ac:dyDescent="0.3">
      <c r="B14" s="88"/>
      <c r="C14" s="88"/>
      <c r="D14" s="91">
        <v>3</v>
      </c>
      <c r="E14" s="92"/>
      <c r="F14" s="92"/>
      <c r="G14" s="93" t="s">
        <v>87</v>
      </c>
      <c r="H14" s="94" t="s">
        <v>88</v>
      </c>
      <c r="I14" s="138" t="s">
        <v>102</v>
      </c>
      <c r="J14" s="139"/>
      <c r="L14" s="85"/>
    </row>
    <row r="15" spans="2:18" ht="30" customHeight="1" thickBot="1" x14ac:dyDescent="0.3">
      <c r="B15" s="88"/>
      <c r="C15" s="88"/>
      <c r="D15" s="95">
        <v>4</v>
      </c>
      <c r="E15" s="89"/>
      <c r="F15" s="90"/>
      <c r="G15" s="96" t="s">
        <v>86</v>
      </c>
      <c r="H15" s="97" t="s">
        <v>83</v>
      </c>
      <c r="I15" s="140" t="s">
        <v>103</v>
      </c>
      <c r="J15" s="141"/>
      <c r="L15" s="85"/>
    </row>
    <row r="16" spans="2:18" ht="15.75" thickBot="1" x14ac:dyDescent="0.3">
      <c r="B16" s="44"/>
      <c r="C16" s="44"/>
      <c r="D16" s="44"/>
      <c r="E16" s="44"/>
      <c r="F16" s="44"/>
      <c r="G16" s="44"/>
      <c r="H16" s="44"/>
      <c r="I16" s="44"/>
      <c r="J16" s="44"/>
      <c r="L16" s="84"/>
    </row>
    <row r="17" spans="2:12" ht="15.95" customHeight="1" thickBot="1" x14ac:dyDescent="0.3">
      <c r="B17" s="75" t="s">
        <v>17</v>
      </c>
      <c r="C17" s="75" t="s">
        <v>16</v>
      </c>
      <c r="D17" s="167"/>
      <c r="E17" s="168"/>
      <c r="F17" s="168"/>
      <c r="G17" s="170" t="s">
        <v>15</v>
      </c>
      <c r="H17" s="169"/>
      <c r="I17" s="167"/>
      <c r="J17" s="169" t="s">
        <v>14</v>
      </c>
      <c r="L17" s="84"/>
    </row>
    <row r="18" spans="2:12" ht="24.95" customHeight="1" x14ac:dyDescent="0.25">
      <c r="B18" s="144">
        <v>1</v>
      </c>
      <c r="C18" s="147" t="s">
        <v>71</v>
      </c>
      <c r="D18" s="52">
        <v>6.2E-2</v>
      </c>
      <c r="E18" s="53"/>
      <c r="F18" s="53"/>
      <c r="G18" s="175" t="s">
        <v>42</v>
      </c>
      <c r="H18" s="176"/>
      <c r="I18" s="71" t="s">
        <v>54</v>
      </c>
      <c r="J18" s="54">
        <v>184500</v>
      </c>
    </row>
    <row r="19" spans="2:12" ht="24.95" customHeight="1" x14ac:dyDescent="0.25">
      <c r="B19" s="145"/>
      <c r="C19" s="148"/>
      <c r="D19" s="67">
        <v>1.4500000000000001E-2</v>
      </c>
      <c r="E19" s="68"/>
      <c r="F19" s="68"/>
      <c r="G19" s="177" t="s">
        <v>41</v>
      </c>
      <c r="H19" s="178"/>
      <c r="I19" s="181" t="s">
        <v>49</v>
      </c>
      <c r="J19" s="178"/>
    </row>
    <row r="20" spans="2:12" ht="24.95" customHeight="1" thickBot="1" x14ac:dyDescent="0.3">
      <c r="B20" s="146"/>
      <c r="C20" s="149"/>
      <c r="D20" s="46">
        <v>7.6499999999999999E-2</v>
      </c>
      <c r="E20" s="47"/>
      <c r="F20" s="47"/>
      <c r="G20" s="179" t="s">
        <v>40</v>
      </c>
      <c r="H20" s="180"/>
      <c r="I20" s="182"/>
      <c r="J20" s="183"/>
    </row>
    <row r="21" spans="2:12" ht="24.95" customHeight="1" x14ac:dyDescent="0.25">
      <c r="B21" s="144">
        <v>2</v>
      </c>
      <c r="C21" s="150" t="s">
        <v>55</v>
      </c>
      <c r="D21" s="69">
        <v>8.2500000000000004E-2</v>
      </c>
      <c r="E21" s="70"/>
      <c r="F21" s="70"/>
      <c r="G21" s="173" t="s">
        <v>97</v>
      </c>
      <c r="H21" s="174"/>
      <c r="I21" s="152" t="s">
        <v>57</v>
      </c>
      <c r="J21" s="142">
        <v>360000</v>
      </c>
    </row>
    <row r="22" spans="2:12" ht="24.95" customHeight="1" thickBot="1" x14ac:dyDescent="0.3">
      <c r="B22" s="146"/>
      <c r="C22" s="151"/>
      <c r="D22" s="55">
        <v>8.5000000000000006E-2</v>
      </c>
      <c r="E22" s="56"/>
      <c r="F22" s="56"/>
      <c r="G22" s="171" t="s">
        <v>98</v>
      </c>
      <c r="H22" s="172"/>
      <c r="I22" s="153"/>
      <c r="J22" s="143"/>
    </row>
    <row r="23" spans="2:12" ht="50.1" customHeight="1" thickBot="1" x14ac:dyDescent="0.3">
      <c r="B23" s="57">
        <v>3</v>
      </c>
      <c r="C23" s="65" t="s">
        <v>56</v>
      </c>
      <c r="D23" s="58">
        <v>4.8300000000000001E-3</v>
      </c>
      <c r="E23" s="59"/>
      <c r="F23" s="59"/>
      <c r="G23" s="130" t="s">
        <v>119</v>
      </c>
      <c r="H23" s="131"/>
      <c r="I23" s="71" t="s">
        <v>45</v>
      </c>
      <c r="J23" s="72">
        <v>9000</v>
      </c>
    </row>
    <row r="24" spans="2:12" ht="50.1" customHeight="1" thickBot="1" x14ac:dyDescent="0.3">
      <c r="B24" s="60">
        <v>4</v>
      </c>
      <c r="C24" s="66" t="s">
        <v>47</v>
      </c>
      <c r="D24" s="61">
        <v>1.3500000000000001E-3</v>
      </c>
      <c r="E24" s="62"/>
      <c r="F24" s="62"/>
      <c r="G24" s="128" t="s">
        <v>118</v>
      </c>
      <c r="H24" s="129"/>
      <c r="I24" s="184" t="s">
        <v>46</v>
      </c>
      <c r="J24" s="185"/>
    </row>
    <row r="25" spans="2:12" ht="50.1" customHeight="1" thickBot="1" x14ac:dyDescent="0.3">
      <c r="B25" s="60">
        <v>5</v>
      </c>
      <c r="C25" s="66" t="s">
        <v>48</v>
      </c>
      <c r="D25" s="63">
        <v>0.01</v>
      </c>
      <c r="E25" s="64"/>
      <c r="F25" s="64"/>
      <c r="G25" s="128" t="s">
        <v>22</v>
      </c>
      <c r="H25" s="129"/>
      <c r="I25" s="184" t="s">
        <v>46</v>
      </c>
      <c r="J25" s="185"/>
    </row>
    <row r="26" spans="2:12" ht="24.95" customHeight="1" thickBot="1" x14ac:dyDescent="0.3">
      <c r="B26" s="154">
        <v>6</v>
      </c>
      <c r="C26" s="188" t="s">
        <v>129</v>
      </c>
      <c r="D26" s="51" t="s">
        <v>18</v>
      </c>
      <c r="E26" s="51" t="s">
        <v>3</v>
      </c>
      <c r="F26" s="51" t="s">
        <v>11</v>
      </c>
      <c r="G26" s="51" t="s">
        <v>13</v>
      </c>
      <c r="H26" s="51" t="s">
        <v>19</v>
      </c>
      <c r="I26" s="51" t="s">
        <v>20</v>
      </c>
      <c r="J26" s="51" t="s">
        <v>21</v>
      </c>
    </row>
    <row r="27" spans="2:12" ht="24.95" customHeight="1" thickBot="1" x14ac:dyDescent="0.3">
      <c r="B27" s="155"/>
      <c r="C27" s="186" t="s">
        <v>130</v>
      </c>
      <c r="D27" s="49" t="s">
        <v>31</v>
      </c>
      <c r="E27" s="3">
        <v>0</v>
      </c>
      <c r="F27" s="2">
        <f>+J27</f>
        <v>1569.62</v>
      </c>
      <c r="G27" s="2">
        <v>842.66</v>
      </c>
      <c r="H27" s="2">
        <v>1284.3399999999999</v>
      </c>
      <c r="I27" s="2">
        <v>1125.26</v>
      </c>
      <c r="J27" s="2">
        <v>1569.62</v>
      </c>
    </row>
    <row r="28" spans="2:12" ht="24.95" customHeight="1" thickBot="1" x14ac:dyDescent="0.3">
      <c r="B28" s="156"/>
      <c r="C28" s="187"/>
      <c r="D28" s="49" t="s">
        <v>32</v>
      </c>
      <c r="E28" s="3">
        <v>0</v>
      </c>
      <c r="F28" s="2">
        <f>+J28</f>
        <v>784.82</v>
      </c>
      <c r="G28" s="2">
        <v>421.34</v>
      </c>
      <c r="H28" s="2">
        <v>642.17999999999995</v>
      </c>
      <c r="I28" s="2">
        <v>562.64</v>
      </c>
      <c r="J28" s="2">
        <v>784.82</v>
      </c>
    </row>
    <row r="30" spans="2:12" ht="18.75" x14ac:dyDescent="0.3">
      <c r="B30" s="50" t="s">
        <v>43</v>
      </c>
      <c r="C30" s="48" t="s">
        <v>121</v>
      </c>
    </row>
    <row r="31" spans="2:12" ht="14.1" customHeight="1" x14ac:dyDescent="0.3">
      <c r="B31" s="50"/>
    </row>
    <row r="32" spans="2:12" ht="18.75" customHeight="1" x14ac:dyDescent="0.3">
      <c r="B32" s="50" t="s">
        <v>44</v>
      </c>
      <c r="C32" s="48" t="s">
        <v>77</v>
      </c>
    </row>
    <row r="33" spans="2:3" x14ac:dyDescent="0.25">
      <c r="C33" s="86" t="s">
        <v>78</v>
      </c>
    </row>
    <row r="34" spans="2:3" x14ac:dyDescent="0.25">
      <c r="C34" s="86" t="s">
        <v>79</v>
      </c>
    </row>
    <row r="35" spans="2:3" x14ac:dyDescent="0.25">
      <c r="C35" s="86" t="s">
        <v>58</v>
      </c>
    </row>
    <row r="36" spans="2:3" x14ac:dyDescent="0.25">
      <c r="C36" s="86" t="s">
        <v>75</v>
      </c>
    </row>
    <row r="38" spans="2:3" ht="21" x14ac:dyDescent="0.3">
      <c r="B38" s="79">
        <v>3</v>
      </c>
      <c r="C38" s="48" t="s">
        <v>76</v>
      </c>
    </row>
    <row r="40" spans="2:3" ht="21" x14ac:dyDescent="0.3">
      <c r="B40" s="79">
        <v>4</v>
      </c>
      <c r="C40" s="48" t="s">
        <v>122</v>
      </c>
    </row>
    <row r="42" spans="2:3" ht="21" x14ac:dyDescent="0.3">
      <c r="B42" s="79"/>
      <c r="C42" s="48"/>
    </row>
  </sheetData>
  <sheetProtection sheet="1" objects="1" scenarios="1"/>
  <mergeCells count="14">
    <mergeCell ref="B26:B28"/>
    <mergeCell ref="B21:B22"/>
    <mergeCell ref="C21:C22"/>
    <mergeCell ref="I21:I22"/>
    <mergeCell ref="J21:J22"/>
    <mergeCell ref="B18:B20"/>
    <mergeCell ref="C18:C20"/>
    <mergeCell ref="B3:J3"/>
    <mergeCell ref="D5:H5"/>
    <mergeCell ref="I5:J5"/>
    <mergeCell ref="I12:J12"/>
    <mergeCell ref="I13:J13"/>
    <mergeCell ref="I15:J15"/>
    <mergeCell ref="I14:J14"/>
  </mergeCells>
  <pageMargins left="0.5" right="0.5" top="0.75" bottom="0.75" header="0.3" footer="0.3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99F50-9060-401D-9815-6F827ABA9F9E}">
  <dimension ref="A1:M31"/>
  <sheetViews>
    <sheetView workbookViewId="0">
      <selection activeCell="A7" sqref="A7"/>
    </sheetView>
  </sheetViews>
  <sheetFormatPr defaultRowHeight="15" x14ac:dyDescent="0.25"/>
  <sheetData>
    <row r="1" spans="1:13" x14ac:dyDescent="0.25">
      <c r="A1" s="82" t="s">
        <v>63</v>
      </c>
    </row>
    <row r="2" spans="1:13" x14ac:dyDescent="0.25">
      <c r="A2" s="80"/>
    </row>
    <row r="3" spans="1:13" x14ac:dyDescent="0.25">
      <c r="A3" s="80" t="s">
        <v>64</v>
      </c>
    </row>
    <row r="4" spans="1:13" x14ac:dyDescent="0.25">
      <c r="A4" s="80" t="s">
        <v>65</v>
      </c>
      <c r="M4" s="82" t="s">
        <v>109</v>
      </c>
    </row>
    <row r="5" spans="1:13" x14ac:dyDescent="0.25">
      <c r="A5" s="80"/>
      <c r="M5" t="s">
        <v>110</v>
      </c>
    </row>
    <row r="6" spans="1:13" x14ac:dyDescent="0.25">
      <c r="A6" t="s">
        <v>59</v>
      </c>
    </row>
    <row r="7" spans="1:13" x14ac:dyDescent="0.25">
      <c r="A7" s="81" t="s">
        <v>60</v>
      </c>
    </row>
    <row r="8" spans="1:13" x14ac:dyDescent="0.25">
      <c r="A8" s="81"/>
    </row>
    <row r="9" spans="1:13" x14ac:dyDescent="0.25">
      <c r="A9" t="s">
        <v>61</v>
      </c>
    </row>
    <row r="10" spans="1:13" x14ac:dyDescent="0.25">
      <c r="A10" s="81" t="s">
        <v>62</v>
      </c>
    </row>
    <row r="12" spans="1:13" x14ac:dyDescent="0.25">
      <c r="A12" t="s">
        <v>67</v>
      </c>
    </row>
    <row r="13" spans="1:13" x14ac:dyDescent="0.25">
      <c r="A13" s="83" t="s">
        <v>66</v>
      </c>
    </row>
    <row r="14" spans="1:13" x14ac:dyDescent="0.25">
      <c r="A14" s="83" t="s">
        <v>70</v>
      </c>
    </row>
    <row r="16" spans="1:13" x14ac:dyDescent="0.25">
      <c r="A16" t="s">
        <v>114</v>
      </c>
    </row>
    <row r="17" spans="1:1" x14ac:dyDescent="0.25">
      <c r="A17" s="83" t="s">
        <v>113</v>
      </c>
    </row>
    <row r="18" spans="1:1" x14ac:dyDescent="0.25">
      <c r="A18" s="83" t="s">
        <v>115</v>
      </c>
    </row>
    <row r="19" spans="1:1" x14ac:dyDescent="0.25">
      <c r="A19" s="83" t="s">
        <v>116</v>
      </c>
    </row>
    <row r="21" spans="1:1" x14ac:dyDescent="0.25">
      <c r="A21" t="s">
        <v>68</v>
      </c>
    </row>
    <row r="22" spans="1:1" x14ac:dyDescent="0.25">
      <c r="A22" s="83" t="s">
        <v>69</v>
      </c>
    </row>
    <row r="24" spans="1:1" x14ac:dyDescent="0.25">
      <c r="A24" t="s">
        <v>73</v>
      </c>
    </row>
    <row r="25" spans="1:1" x14ac:dyDescent="0.25">
      <c r="A25" s="83" t="s">
        <v>72</v>
      </c>
    </row>
    <row r="27" spans="1:1" x14ac:dyDescent="0.25">
      <c r="A27" t="s">
        <v>74</v>
      </c>
    </row>
    <row r="28" spans="1:1" x14ac:dyDescent="0.25">
      <c r="A28" s="83" t="s">
        <v>82</v>
      </c>
    </row>
    <row r="31" spans="1:1" x14ac:dyDescent="0.25">
      <c r="A31" t="s">
        <v>117</v>
      </c>
    </row>
  </sheetData>
  <hyperlinks>
    <hyperlink ref="A7" r:id="rId1" xr:uid="{379BF629-C1BF-43D6-9589-20B3385AF4DC}"/>
    <hyperlink ref="A10" r:id="rId2" xr:uid="{B02B76A8-4B61-40C6-8635-F95BB19B026D}"/>
    <hyperlink ref="A13" r:id="rId3" xr:uid="{34407735-7223-459B-BBC2-54E9DF14613C}"/>
    <hyperlink ref="A22" r:id="rId4" xr:uid="{F773B679-8802-4637-81C7-E56074F9FDA4}"/>
    <hyperlink ref="A14" r:id="rId5" xr:uid="{72CE4F6B-96DF-4E6D-AEBE-C6FF03093BC2}"/>
    <hyperlink ref="A25" r:id="rId6" xr:uid="{14E2409B-74E2-4CBA-AF39-866FBE3331F9}"/>
    <hyperlink ref="A28" r:id="rId7" xr:uid="{3E89AD40-431A-4CBA-9296-12B8115EBDB0}"/>
    <hyperlink ref="A17" r:id="rId8" location=":~:text=Optional%20Retirement%20Program%20(ORP)%20Rates,fiscal%202024%20and%20fiscal%202025." xr:uid="{922A33E2-8D5F-4925-A994-FD5490AFE468}"/>
  </hyperlinks>
  <pageMargins left="0.7" right="0.7" top="0.75" bottom="0.75" header="0.3" footer="0.3"/>
  <pageSetup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Benefits Template</vt:lpstr>
      <vt:lpstr>Benefits Table</vt:lpstr>
      <vt:lpstr>Links</vt:lpstr>
      <vt:lpstr>Coverage</vt:lpstr>
      <vt:lpstr>InsPremiums</vt:lpstr>
      <vt:lpstr>'Benefits Table'!Print_Area</vt:lpstr>
      <vt:lpstr>Status</vt:lpstr>
    </vt:vector>
  </TitlesOfParts>
  <Company>UTPA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erodriguez65</dc:creator>
  <cp:lastModifiedBy>Nidia Garcia</cp:lastModifiedBy>
  <cp:lastPrinted>2023-10-18T19:38:41Z</cp:lastPrinted>
  <dcterms:created xsi:type="dcterms:W3CDTF">2008-10-30T15:38:58Z</dcterms:created>
  <dcterms:modified xsi:type="dcterms:W3CDTF">2026-04-23T20:24:56Z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